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calde\Downloads\"/>
    </mc:Choice>
  </mc:AlternateContent>
  <xr:revisionPtr revIDLastSave="0" documentId="13_ncr:1_{1319FCDC-C82C-4B6F-B84F-262D0C84F2E4}" xr6:coauthVersionLast="47" xr6:coauthVersionMax="47" xr10:uidLastSave="{00000000-0000-0000-0000-000000000000}"/>
  <bookViews>
    <workbookView xWindow="-108" yWindow="-108" windowWidth="23256" windowHeight="12456" tabRatio="500" activeTab="2" xr2:uid="{00000000-000D-0000-FFFF-FFFF00000000}"/>
  </bookViews>
  <sheets>
    <sheet name="Portada" sheetId="1" r:id="rId1"/>
    <sheet name="Instrucciones" sheetId="2" r:id="rId2"/>
    <sheet name="Estado de Pago"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49" i="3" l="1"/>
  <c r="F40" i="3"/>
  <c r="D8" i="1" s="1"/>
  <c r="L39" i="3"/>
  <c r="K39" i="3"/>
  <c r="J39" i="3"/>
  <c r="H39" i="3"/>
  <c r="F39" i="3"/>
  <c r="L38" i="3"/>
  <c r="K38" i="3"/>
  <c r="J38" i="3"/>
  <c r="H38" i="3"/>
  <c r="F38" i="3"/>
  <c r="L37" i="3"/>
  <c r="K37" i="3"/>
  <c r="J37" i="3"/>
  <c r="H37" i="3"/>
  <c r="F37" i="3"/>
  <c r="L36" i="3"/>
  <c r="K36" i="3"/>
  <c r="J36" i="3"/>
  <c r="H36" i="3"/>
  <c r="F36" i="3"/>
  <c r="L35" i="3"/>
  <c r="K35" i="3"/>
  <c r="J35" i="3"/>
  <c r="H35" i="3"/>
  <c r="F35" i="3"/>
  <c r="L34" i="3"/>
  <c r="K34" i="3"/>
  <c r="J34" i="3"/>
  <c r="H34" i="3"/>
  <c r="F34" i="3"/>
  <c r="L33" i="3"/>
  <c r="K33" i="3"/>
  <c r="J33" i="3"/>
  <c r="H33" i="3"/>
  <c r="F33" i="3"/>
  <c r="L32" i="3"/>
  <c r="K32" i="3"/>
  <c r="J32" i="3"/>
  <c r="H32" i="3"/>
  <c r="F32" i="3"/>
  <c r="L31" i="3"/>
  <c r="K31" i="3"/>
  <c r="J31" i="3"/>
  <c r="H31" i="3"/>
  <c r="F31" i="3"/>
  <c r="L30" i="3"/>
  <c r="K30" i="3"/>
  <c r="J30" i="3"/>
  <c r="H30" i="3"/>
  <c r="F30" i="3"/>
  <c r="L29" i="3"/>
  <c r="K29" i="3"/>
  <c r="J29" i="3"/>
  <c r="H29" i="3"/>
  <c r="F29" i="3"/>
  <c r="L28" i="3"/>
  <c r="K28" i="3"/>
  <c r="J28" i="3"/>
  <c r="H28" i="3"/>
  <c r="F28" i="3"/>
  <c r="L27" i="3"/>
  <c r="K27" i="3"/>
  <c r="J27" i="3"/>
  <c r="H27" i="3"/>
  <c r="F27" i="3"/>
  <c r="L26" i="3"/>
  <c r="K26" i="3"/>
  <c r="J26" i="3"/>
  <c r="H26" i="3"/>
  <c r="F26" i="3"/>
  <c r="L25" i="3"/>
  <c r="K25" i="3"/>
  <c r="J25" i="3"/>
  <c r="H25" i="3"/>
  <c r="F25" i="3"/>
  <c r="L24" i="3"/>
  <c r="K24" i="3"/>
  <c r="J24" i="3"/>
  <c r="H24" i="3"/>
  <c r="F24" i="3"/>
  <c r="L23" i="3"/>
  <c r="K23" i="3"/>
  <c r="J23" i="3"/>
  <c r="H23" i="3"/>
  <c r="F23" i="3"/>
  <c r="L22" i="3"/>
  <c r="K22" i="3"/>
  <c r="J22" i="3"/>
  <c r="H22" i="3"/>
  <c r="F22" i="3"/>
  <c r="L21" i="3"/>
  <c r="K21" i="3"/>
  <c r="J21" i="3"/>
  <c r="H21" i="3"/>
  <c r="F21" i="3"/>
  <c r="L20" i="3"/>
  <c r="K20" i="3"/>
  <c r="J20" i="3"/>
  <c r="H20" i="3"/>
  <c r="F20" i="3"/>
  <c r="K19" i="3"/>
  <c r="F19" i="3"/>
  <c r="L18" i="3"/>
  <c r="K18" i="3"/>
  <c r="F18" i="3"/>
  <c r="K17" i="3"/>
  <c r="F17" i="3"/>
  <c r="K16" i="3"/>
  <c r="H16" i="3"/>
  <c r="F16" i="3"/>
  <c r="K15" i="3"/>
  <c r="F15" i="3"/>
  <c r="K14" i="3"/>
  <c r="F14" i="3"/>
  <c r="K13" i="3"/>
  <c r="F13" i="3"/>
  <c r="K12" i="3"/>
  <c r="F12" i="3"/>
  <c r="K11" i="3"/>
  <c r="F11" i="3"/>
  <c r="L10" i="3"/>
  <c r="K10" i="3"/>
  <c r="F10" i="3"/>
  <c r="J19" i="3" l="1"/>
  <c r="L19" i="3"/>
  <c r="H19" i="3"/>
  <c r="J18" i="3"/>
  <c r="H18" i="3"/>
  <c r="L17" i="3"/>
  <c r="H17" i="3"/>
  <c r="J17" i="3"/>
  <c r="L16" i="3"/>
  <c r="J16" i="3"/>
  <c r="H15" i="3"/>
  <c r="L15" i="3"/>
  <c r="J15" i="3"/>
  <c r="H14" i="3"/>
  <c r="J14" i="3"/>
  <c r="L14" i="3"/>
  <c r="L13" i="3"/>
  <c r="J13" i="3"/>
  <c r="H13" i="3"/>
  <c r="H12" i="3"/>
  <c r="L12" i="3"/>
  <c r="J12" i="3"/>
  <c r="L11" i="3"/>
  <c r="L40" i="3" s="1"/>
  <c r="H11" i="3"/>
  <c r="J11" i="3"/>
  <c r="J10" i="3"/>
  <c r="J40" i="3" s="1"/>
  <c r="H10" i="3"/>
  <c r="D9" i="1" l="1"/>
  <c r="D10" i="1"/>
  <c r="J48" i="3"/>
  <c r="D11" i="1"/>
  <c r="J47" i="3"/>
  <c r="J46" i="3"/>
  <c r="J50" i="3"/>
  <c r="H40" i="3"/>
  <c r="J52" i="3" l="1"/>
  <c r="D12" i="1" s="1"/>
  <c r="J51" i="3"/>
</calcChain>
</file>

<file path=xl/sharedStrings.xml><?xml version="1.0" encoding="utf-8"?>
<sst xmlns="http://schemas.openxmlformats.org/spreadsheetml/2006/main" count="117" uniqueCount="105">
  <si>
    <t>CALCULA OBRA CHILE</t>
  </si>
  <si>
    <t>Estado de Pago (EEPP)</t>
  </si>
  <si>
    <t>www.calculaobrachile.com   |   contacto@calculaobrachile.com</t>
  </si>
  <si>
    <t>CERTIFICACIÓN DE AVANCE DE OBRA POR PERÍODO</t>
  </si>
  <si>
    <t>RESUMEN DEL ESTADO DE PAGO</t>
  </si>
  <si>
    <t>Monto total del contrato</t>
  </si>
  <si>
    <t>Avance acumulado a la fecha</t>
  </si>
  <si>
    <t>% de avance global de la obra</t>
  </si>
  <si>
    <t>Monto ejecutado este período (bruto)</t>
  </si>
  <si>
    <t>LÍQUIDO A PAGAR (con IVA)</t>
  </si>
  <si>
    <t>Este resumen se llena solo con lo que registres en la hoja Estado de Pago. Edita las partidas, los porcentajes de avance y las deducciones ahí; la carátula y el líquido a pagar se recalculan automáticamente.</t>
  </si>
  <si>
    <t>CALCULA OBRA CHILE  |  ESTADO DE PAGO (EEPP)</t>
  </si>
  <si>
    <t>CÓMO USAR ESTA PLANTILLA - PASO A PASO</t>
  </si>
  <si>
    <t>QUÉ ES UN ESTADO DE PAGO</t>
  </si>
  <si>
    <t>Es el documento con que un contratista cobra el avance de una obra en un período (normalmente cada mes). Detalla qué partidas se ejecutaron, cuánto se avanzó, y cuánto se debe pagar tras descontar retenciones y anticipos. Es obligatorio en contratos a suma alzada o precio unitario.</t>
  </si>
  <si>
    <t>PASO 1 - Completa el encabezado (hoja Estado de Pago)</t>
  </si>
  <si>
    <t xml:space="preserve">   -  Nombre de la obra, contratista, mandante, N° de contrato, N° de estado de pago y período.</t>
  </si>
  <si>
    <t>PASO 2 - Ingresa tus partidas (celdas amarillas)</t>
  </si>
  <si>
    <t xml:space="preserve">   -  ÍTEM, PARTIDA, UNIDAD, CANTIDAD y PRECIO UNITARIO: los mismos del contrato/presupuesto.</t>
  </si>
  <si>
    <t xml:space="preserve">   -  AVANCE ANTERIOR (%): lo que ya venías avanzando de esa partida en estados de pago previos.</t>
  </si>
  <si>
    <t xml:space="preserve">   -  AVANCE ESTE PERÍODO (%): cuánto avanzaste de esa partida en el período que estás cobrando.</t>
  </si>
  <si>
    <t>PASO 3 - La plantilla calcula sola (columnas grises)</t>
  </si>
  <si>
    <t xml:space="preserve">   -  TOTAL CONTRATO = cantidad × precio unitario.</t>
  </si>
  <si>
    <t xml:space="preserve">   -  MONTO PERÍODO = total × avance de este período (lo que cobras ahora, por partida).</t>
  </si>
  <si>
    <t xml:space="preserve">   -  AVANCE ACUMULADO = anterior + período; y su monto correspondiente.</t>
  </si>
  <si>
    <t>PASO 4 - Ajusta la liquidación</t>
  </si>
  <si>
    <t xml:space="preserve">   -  RETENCIÓN DE GARANTÍA: 5% típico en obra pública, hasta 15% en suma alzada privada. Se devuelve al recibir la obra conforme.</t>
  </si>
  <si>
    <t xml:space="preserve">   -  AMORTIZACIÓN DE ANTICIPO: si el mandante te adelantó dinero, aquí se descuenta según avance.</t>
  </si>
  <si>
    <t xml:space="preserve">   -  MULTAS / DEDUCCIONES e IVA: ajústalos a tu contrato.</t>
  </si>
  <si>
    <t xml:space="preserve">   -  El LÍQUIDO A PAGAR es lo que realmente recibes este período.</t>
  </si>
  <si>
    <t>PASO 5 - Revisa la carátula (hoja Portada)</t>
  </si>
  <si>
    <t xml:space="preserve">   -  Resume el contrato, el avance acumulado, el % global y el líquido a pagar. Se actualiza solo.</t>
  </si>
  <si>
    <t>REGLAS SIMPLES</t>
  </si>
  <si>
    <t xml:space="preserve">   -  Los % de avance van entre 0% y 100%. El acumulado no debería pasar de 100% por partida.</t>
  </si>
  <si>
    <t xml:space="preserve">   -  Usa las mismas partidas y precios de tu presupuesto/contrato para que cuadre con lo pactado.</t>
  </si>
  <si>
    <t xml:space="preserve">   -  La ITO suele pagar hasta un máximo de 95% hasta la recepción final de la obra.</t>
  </si>
  <si>
    <t>OBRA / PROYECTO:</t>
  </si>
  <si>
    <t>Nombre de la obra (editar)</t>
  </si>
  <si>
    <t>N° ESTADO DE PAGO:</t>
  </si>
  <si>
    <t>CONTRATISTA:</t>
  </si>
  <si>
    <t>Razón social contratista (editar)</t>
  </si>
  <si>
    <t>PERÍODO:</t>
  </si>
  <si>
    <t>Mes / Año (editar)</t>
  </si>
  <si>
    <t>MANDANTE:</t>
  </si>
  <si>
    <t>Nombre del mandante (editar)</t>
  </si>
  <si>
    <t>FECHA:</t>
  </si>
  <si>
    <t>CONTRATO N°:</t>
  </si>
  <si>
    <t>N° de contrato (editar)</t>
  </si>
  <si>
    <t>MODALIDAD:</t>
  </si>
  <si>
    <t>Suma alzada</t>
  </si>
  <si>
    <t>ÍTEM</t>
  </si>
  <si>
    <t>PARTIDA</t>
  </si>
  <si>
    <t>UN.</t>
  </si>
  <si>
    <t>CANT.</t>
  </si>
  <si>
    <t>P. UNITARIO</t>
  </si>
  <si>
    <t>TOTAL CONTRATO</t>
  </si>
  <si>
    <t>AVANCE ANTERIOR</t>
  </si>
  <si>
    <t>AVANCE ESTE PERÍODO</t>
  </si>
  <si>
    <t>AVANCE ACUMULADO</t>
  </si>
  <si>
    <t xml:space="preserve">% </t>
  </si>
  <si>
    <t>MONTO</t>
  </si>
  <si>
    <t>%</t>
  </si>
  <si>
    <t>1</t>
  </si>
  <si>
    <t>Instalación de faenas</t>
  </si>
  <si>
    <t>gl</t>
  </si>
  <si>
    <t>2</t>
  </si>
  <si>
    <t>Trazado y niveles</t>
  </si>
  <si>
    <t>3</t>
  </si>
  <si>
    <t>Excavación de fundaciones</t>
  </si>
  <si>
    <t>m3</t>
  </si>
  <si>
    <t>4</t>
  </si>
  <si>
    <t>Emplantillado</t>
  </si>
  <si>
    <t>m2</t>
  </si>
  <si>
    <t>5</t>
  </si>
  <si>
    <t>Hormigón fundaciones H-25</t>
  </si>
  <si>
    <t>6</t>
  </si>
  <si>
    <t>Enfierradura fundaciones</t>
  </si>
  <si>
    <t>kg</t>
  </si>
  <si>
    <t>7</t>
  </si>
  <si>
    <t>Moldaje fundaciones</t>
  </si>
  <si>
    <t>8</t>
  </si>
  <si>
    <t>Radier e=10cm</t>
  </si>
  <si>
    <t>9</t>
  </si>
  <si>
    <t>Sobrecimiento</t>
  </si>
  <si>
    <t>ml</t>
  </si>
  <si>
    <t>10</t>
  </si>
  <si>
    <t>Estructura de muros</t>
  </si>
  <si>
    <t>TOTALES</t>
  </si>
  <si>
    <t>LIQUIDACIÓN DEL ESTADO DE PAGO (este período)</t>
  </si>
  <si>
    <t>Retención de garantía (%)</t>
  </si>
  <si>
    <t>Anticipo otorgado (% del contrato)</t>
  </si>
  <si>
    <t>Multas / otras deducciones ($)</t>
  </si>
  <si>
    <t>IVA (%)</t>
  </si>
  <si>
    <t>Monto ejecutado en este período (bruto)</t>
  </si>
  <si>
    <t>(–) Retención de garantía</t>
  </si>
  <si>
    <t>(–) Amortización de anticipo</t>
  </si>
  <si>
    <t>(–) Multas / otras deducciones</t>
  </si>
  <si>
    <t>Subtotal neto a pagar (sin IVA)</t>
  </si>
  <si>
    <t>(+) IVA sobre neto</t>
  </si>
  <si>
    <t>LÍQUIDO A PAGAR EN ESTE ESTADO DE PAGO</t>
  </si>
  <si>
    <t>Celdas ámbar: editables. La retención de garantía (5% obra pública / hasta 15% suma alzada privada) se devuelve al recibir la obra conforme. La amortización de anticipo descuenta el adelanto que ya pagó el mandante. Ajusta los porcentajes según tu contrato. Valores referenciales, no reemplazan las bases del contrato.</t>
  </si>
  <si>
    <t>_______________________</t>
  </si>
  <si>
    <t>CONTRATISTA</t>
  </si>
  <si>
    <t>INSPECCIÓN TÉCNICA (ITO)</t>
  </si>
  <si>
    <t>MANDANTE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</si>
</sst>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dd\-mm\-yyyy"/>
  </numFmts>
  <fonts count="25" x14ac:knownFonts="1">
    <font>
      <sz val="11"/>
      <color theme="1"/>
      <name val="Calibri"/>
      <family val="2"/>
      <charset val="1"/>
    </font>
    <font>
      <b/>
      <sz val="18"/>
      <color rgb="FF102A43"/>
      <name val="Arial"/>
      <charset val="1"/>
    </font>
    <font>
      <i/>
      <sz val="10"/>
      <color rgb="FF0F766E"/>
      <name val="Arial"/>
      <charset val="1"/>
    </font>
    <font>
      <sz val="9"/>
      <color rgb="FF1E293B"/>
      <name val="Arial"/>
      <charset val="1"/>
    </font>
    <font>
      <b/>
      <sz val="9"/>
      <color rgb="FFFFFFFF"/>
      <name val="Arial"/>
      <charset val="1"/>
    </font>
    <font>
      <b/>
      <sz val="14"/>
      <color rgb="FFFFFFFF"/>
      <name val="Arial"/>
      <charset val="1"/>
    </font>
    <font>
      <b/>
      <sz val="9"/>
      <color rgb="FF1E293B"/>
      <name val="Arial"/>
      <charset val="1"/>
    </font>
    <font>
      <b/>
      <sz val="10"/>
      <color rgb="FF102A43"/>
      <name val="Arial"/>
      <charset val="1"/>
    </font>
    <font>
      <b/>
      <sz val="12"/>
      <color rgb="FF16A34A"/>
      <name val="Arial"/>
      <charset val="1"/>
    </font>
    <font>
      <b/>
      <sz val="12"/>
      <color rgb="FF102A43"/>
      <name val="Arial"/>
      <charset val="1"/>
    </font>
    <font>
      <i/>
      <sz val="8"/>
      <color rgb="FF64748B"/>
      <name val="Arial"/>
      <charset val="1"/>
    </font>
    <font>
      <b/>
      <sz val="12"/>
      <color rgb="FFFFFFFF"/>
      <name val="Arial"/>
      <charset val="1"/>
    </font>
    <font>
      <b/>
      <sz val="11"/>
      <color rgb="FFFFFFFF"/>
      <name val="Arial"/>
      <charset val="1"/>
    </font>
    <font>
      <b/>
      <sz val="8.5"/>
      <color rgb="FF1E293B"/>
      <name val="Arial"/>
      <charset val="1"/>
    </font>
    <font>
      <b/>
      <sz val="9"/>
      <color rgb="FF102A43"/>
      <name val="Arial"/>
      <charset val="1"/>
    </font>
    <font>
      <b/>
      <sz val="8"/>
      <color rgb="FFFFFFFF"/>
      <name val="Arial"/>
      <charset val="1"/>
    </font>
    <font>
      <b/>
      <sz val="8"/>
      <color rgb="FF102A43"/>
      <name val="Arial"/>
      <charset val="1"/>
    </font>
    <font>
      <b/>
      <sz val="10"/>
      <color rgb="FFFFFFFF"/>
      <name val="Arial"/>
      <charset val="1"/>
    </font>
    <font>
      <b/>
      <sz val="9.5"/>
      <color rgb="FF1E293B"/>
      <name val="Arial"/>
      <charset val="1"/>
    </font>
    <font>
      <sz val="9.5"/>
      <color rgb="FFDC2626"/>
      <name val="Arial"/>
      <charset val="1"/>
    </font>
    <font>
      <sz val="9"/>
      <color rgb="FFDC2626"/>
      <name val="Arial"/>
      <charset val="1"/>
    </font>
    <font>
      <sz val="9.5"/>
      <color rgb="FF0F766E"/>
      <name val="Arial"/>
      <charset val="1"/>
    </font>
    <font>
      <sz val="9"/>
      <color rgb="FF0F766E"/>
      <name val="Arial"/>
      <charset val="1"/>
    </font>
    <font>
      <b/>
      <sz val="11"/>
      <color rgb="FF102A43"/>
      <name val="Arial"/>
      <charset val="1"/>
    </font>
    <font>
      <b/>
      <sz val="8.5"/>
      <color rgb="FF64748B"/>
      <name val="Arial"/>
      <charset val="1"/>
    </font>
  </fonts>
  <fills count="8">
    <fill>
      <patternFill patternType="none"/>
    </fill>
    <fill>
      <patternFill patternType="gray125"/>
    </fill>
    <fill>
      <patternFill patternType="solid">
        <fgColor rgb="FF102A43"/>
        <bgColor rgb="FF1E293B"/>
      </patternFill>
    </fill>
    <fill>
      <patternFill patternType="solid">
        <fgColor rgb="FF0F766E"/>
        <bgColor rgb="FF008080"/>
      </patternFill>
    </fill>
    <fill>
      <patternFill patternType="solid">
        <fgColor rgb="FFF1F5F9"/>
        <bgColor rgb="FFFFFFFF"/>
      </patternFill>
    </fill>
    <fill>
      <patternFill patternType="solid">
        <fgColor rgb="FFF59E0B"/>
        <bgColor rgb="FFFFCC00"/>
      </patternFill>
    </fill>
    <fill>
      <patternFill patternType="solid">
        <fgColor rgb="FFFEF3C7"/>
        <bgColor rgb="FFFFFF99"/>
      </patternFill>
    </fill>
    <fill>
      <patternFill patternType="solid">
        <fgColor rgb="FFFFFFFF"/>
        <bgColor rgb="FFF1F5F9"/>
      </patternFill>
    </fill>
  </fills>
  <borders count="3">
    <border>
      <left/>
      <right/>
      <top/>
      <bottom/>
      <diagonal/>
    </border>
    <border>
      <left style="thin">
        <color rgb="FFCBD5E1"/>
      </left>
      <right style="thin">
        <color rgb="FFCBD5E1"/>
      </right>
      <top style="thin">
        <color rgb="FFCBD5E1"/>
      </top>
      <bottom style="thin">
        <color rgb="FFCBD5E1"/>
      </bottom>
      <diagonal/>
    </border>
    <border>
      <left style="thin">
        <color rgb="FFCBD5E1"/>
      </left>
      <right/>
      <top style="thin">
        <color rgb="FFCBD5E1"/>
      </top>
      <bottom style="thin">
        <color rgb="FFCBD5E1"/>
      </bottom>
      <diagonal/>
    </border>
  </borders>
  <cellStyleXfs count="1">
    <xf numFmtId="0" fontId="0" fillId="0" borderId="0"/>
  </cellStyleXfs>
  <cellXfs count="51">
    <xf numFmtId="0" fontId="0" fillId="0" borderId="0" xfId="0"/>
    <xf numFmtId="166" fontId="3" fillId="6" borderId="2" xfId="0" applyNumberFormat="1" applyFont="1" applyFill="1" applyBorder="1" applyAlignment="1">
      <alignment horizontal="center" vertical="center"/>
    </xf>
    <xf numFmtId="0" fontId="3" fillId="6" borderId="2" xfId="0" applyFont="1" applyFill="1" applyBorder="1" applyAlignment="1">
      <alignment horizontal="center" vertical="center"/>
    </xf>
    <xf numFmtId="0" fontId="3" fillId="6" borderId="2" xfId="0" applyFont="1" applyFill="1" applyBorder="1" applyAlignment="1">
      <alignment horizontal="left" vertical="center"/>
    </xf>
    <xf numFmtId="0" fontId="12" fillId="3" borderId="0" xfId="0" applyFont="1" applyFill="1" applyAlignment="1">
      <alignment horizontal="left" vertical="center" indent="1"/>
    </xf>
    <xf numFmtId="0" fontId="11" fillId="3" borderId="0" xfId="0" applyFont="1" applyFill="1" applyAlignment="1">
      <alignment horizontal="left" vertical="center" indent="1"/>
    </xf>
    <xf numFmtId="0" fontId="11" fillId="2" borderId="0" xfId="0" applyFont="1" applyFill="1" applyAlignment="1">
      <alignment horizontal="left" vertical="center" indent="1"/>
    </xf>
    <xf numFmtId="0" fontId="10" fillId="0" borderId="0" xfId="0" applyFont="1" applyAlignment="1">
      <alignment horizontal="left" vertical="center" wrapText="1"/>
    </xf>
    <xf numFmtId="164" fontId="9" fillId="5" borderId="1" xfId="0" applyNumberFormat="1" applyFont="1" applyFill="1" applyBorder="1" applyAlignment="1">
      <alignment horizontal="center" vertical="center"/>
    </xf>
    <xf numFmtId="165" fontId="8" fillId="4" borderId="1"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0" fontId="6" fillId="0" borderId="0" xfId="0" applyFont="1" applyAlignment="1">
      <alignment horizontal="left" vertical="center"/>
    </xf>
    <xf numFmtId="0" fontId="5" fillId="3" borderId="0" xfId="0" applyFont="1" applyFill="1" applyAlignment="1">
      <alignment horizontal="left" vertical="center" indent="1"/>
    </xf>
    <xf numFmtId="0" fontId="4" fillId="2" borderId="0" xfId="0" applyFont="1" applyFill="1" applyAlignment="1">
      <alignment horizontal="left" vertical="center" indent="1"/>
    </xf>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wrapText="1"/>
    </xf>
    <xf numFmtId="0" fontId="13" fillId="0" borderId="0" xfId="0" applyFont="1" applyAlignment="1">
      <alignment horizontal="left" vertical="center"/>
    </xf>
    <xf numFmtId="0" fontId="15" fillId="3" borderId="1" xfId="0" applyFont="1" applyFill="1" applyBorder="1" applyAlignment="1">
      <alignment horizontal="center" vertical="center"/>
    </xf>
    <xf numFmtId="0" fontId="16" fillId="5" borderId="1" xfId="0" applyFont="1" applyFill="1" applyBorder="1" applyAlignment="1">
      <alignment horizontal="center" vertical="center"/>
    </xf>
    <xf numFmtId="0" fontId="15" fillId="2"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lignment horizontal="left" vertical="center"/>
    </xf>
    <xf numFmtId="4" fontId="3" fillId="6" borderId="1" xfId="0" applyNumberFormat="1" applyFont="1" applyFill="1" applyBorder="1" applyAlignment="1">
      <alignment horizontal="right" vertical="center"/>
    </xf>
    <xf numFmtId="164" fontId="3" fillId="6" borderId="1" xfId="0" applyNumberFormat="1" applyFont="1" applyFill="1" applyBorder="1" applyAlignment="1">
      <alignment horizontal="right" vertical="center"/>
    </xf>
    <xf numFmtId="164" fontId="3" fillId="7" borderId="1" xfId="0" applyNumberFormat="1" applyFont="1" applyFill="1" applyBorder="1" applyAlignment="1">
      <alignment horizontal="right" vertical="center"/>
    </xf>
    <xf numFmtId="9" fontId="3" fillId="6" borderId="1" xfId="0" applyNumberFormat="1" applyFont="1" applyFill="1" applyBorder="1" applyAlignment="1">
      <alignment horizontal="center" vertical="center"/>
    </xf>
    <xf numFmtId="9" fontId="3" fillId="7" borderId="1" xfId="0" applyNumberFormat="1" applyFont="1" applyFill="1" applyBorder="1" applyAlignment="1">
      <alignment horizontal="center" vertical="center"/>
    </xf>
    <xf numFmtId="164" fontId="3" fillId="4" borderId="1" xfId="0" applyNumberFormat="1" applyFont="1" applyFill="1" applyBorder="1" applyAlignment="1">
      <alignment horizontal="right" vertical="center"/>
    </xf>
    <xf numFmtId="9" fontId="3" fillId="4" borderId="1" xfId="0" applyNumberFormat="1" applyFont="1" applyFill="1" applyBorder="1" applyAlignment="1">
      <alignment horizontal="center" vertical="center"/>
    </xf>
    <xf numFmtId="164" fontId="14" fillId="5" borderId="1" xfId="0" applyNumberFormat="1" applyFont="1" applyFill="1" applyBorder="1" applyAlignment="1">
      <alignment horizontal="right" vertical="center"/>
    </xf>
    <xf numFmtId="0" fontId="3" fillId="5"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horizontal="right" vertical="center"/>
    </xf>
    <xf numFmtId="0" fontId="17" fillId="2" borderId="0" xfId="0" applyFont="1" applyFill="1" applyAlignment="1">
      <alignment horizontal="left" vertical="center" indent="1"/>
    </xf>
    <xf numFmtId="0" fontId="3" fillId="0" borderId="0" xfId="0" applyFont="1" applyAlignment="1">
      <alignment horizontal="left" vertical="center"/>
    </xf>
    <xf numFmtId="0" fontId="18" fillId="0" borderId="0" xfId="0" applyFont="1" applyAlignment="1">
      <alignment horizontal="left" vertical="center"/>
    </xf>
    <xf numFmtId="164" fontId="6" fillId="4" borderId="1" xfId="0" applyNumberFormat="1" applyFont="1" applyFill="1" applyBorder="1" applyAlignment="1">
      <alignment horizontal="right" vertical="center"/>
    </xf>
    <xf numFmtId="0" fontId="19" fillId="0" borderId="0" xfId="0" applyFont="1" applyAlignment="1">
      <alignment horizontal="left" vertical="center"/>
    </xf>
    <xf numFmtId="164" fontId="20" fillId="7" borderId="1" xfId="0" applyNumberFormat="1" applyFont="1" applyFill="1" applyBorder="1" applyAlignment="1">
      <alignment horizontal="right" vertical="center"/>
    </xf>
    <xf numFmtId="0" fontId="21" fillId="0" borderId="0" xfId="0" applyFont="1" applyAlignment="1">
      <alignment horizontal="left" vertical="center"/>
    </xf>
    <xf numFmtId="164" fontId="22" fillId="7" borderId="1" xfId="0" applyNumberFormat="1" applyFont="1" applyFill="1" applyBorder="1" applyAlignment="1">
      <alignment horizontal="right" vertical="center"/>
    </xf>
    <xf numFmtId="0" fontId="23" fillId="5" borderId="1" xfId="0" applyFont="1" applyFill="1" applyBorder="1" applyAlignment="1">
      <alignment horizontal="left" vertical="center"/>
    </xf>
    <xf numFmtId="164" fontId="23" fillId="5" borderId="1" xfId="0" applyNumberFormat="1" applyFont="1" applyFill="1" applyBorder="1" applyAlignment="1">
      <alignment horizontal="right" vertical="center"/>
    </xf>
    <xf numFmtId="0" fontId="3" fillId="0" borderId="0" xfId="0" applyFont="1" applyAlignment="1">
      <alignment horizontal="center" vertical="center"/>
    </xf>
    <xf numFmtId="0" fontId="24"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3C7"/>
      <rgbColor rgb="FFF1F5F9"/>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59E0B"/>
      <rgbColor rgb="FFFF6600"/>
      <rgbColor rgb="FF64748B"/>
      <rgbColor rgb="FF969696"/>
      <rgbColor rgb="FF102A43"/>
      <rgbColor rgb="FF16A34A"/>
      <rgbColor rgb="FF003300"/>
      <rgbColor rgb="FF333300"/>
      <rgbColor rgb="FF993300"/>
      <rgbColor rgb="FF993366"/>
      <rgbColor rgb="FF333399"/>
      <rgbColor rgb="FF1E29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654840</xdr:colOff>
      <xdr:row>3</xdr:row>
      <xdr:rowOff>37800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666360" cy="6663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showGridLines="0" zoomScaleNormal="100" workbookViewId="0">
      <selection activeCell="A18" sqref="A18"/>
    </sheetView>
  </sheetViews>
  <sheetFormatPr baseColWidth="10" defaultColWidth="8.6640625" defaultRowHeight="14.4" x14ac:dyDescent="0.3"/>
  <cols>
    <col min="1" max="1" width="11.5546875" customWidth="1"/>
    <col min="2" max="2" width="34" customWidth="1"/>
    <col min="3" max="3" width="20" customWidth="1"/>
    <col min="4" max="5" width="18" customWidth="1"/>
  </cols>
  <sheetData>
    <row r="1" spans="1:5" ht="19.5" customHeight="1" x14ac:dyDescent="0.3">
      <c r="A1" s="14"/>
      <c r="B1" s="15" t="s">
        <v>0</v>
      </c>
    </row>
    <row r="2" spans="1:5" x14ac:dyDescent="0.3">
      <c r="A2" s="14"/>
      <c r="B2" s="16" t="s">
        <v>1</v>
      </c>
    </row>
    <row r="3" spans="1:5" x14ac:dyDescent="0.3">
      <c r="A3" s="14"/>
      <c r="B3" s="17" t="s">
        <v>2</v>
      </c>
    </row>
    <row r="4" spans="1:5" x14ac:dyDescent="0.3">
      <c r="A4" s="14"/>
    </row>
    <row r="5" spans="1:5" ht="21.75" customHeight="1" x14ac:dyDescent="0.3">
      <c r="A5" s="13" t="s">
        <v>3</v>
      </c>
      <c r="B5" s="13"/>
      <c r="C5" s="13"/>
      <c r="D5" s="13"/>
      <c r="E5" s="13"/>
    </row>
    <row r="6" spans="1:5" ht="25.5" customHeight="1" x14ac:dyDescent="0.3">
      <c r="A6" s="12" t="s">
        <v>4</v>
      </c>
      <c r="B6" s="12"/>
      <c r="C6" s="12"/>
      <c r="D6" s="12"/>
      <c r="E6" s="12"/>
    </row>
    <row r="8" spans="1:5" x14ac:dyDescent="0.3">
      <c r="A8" s="11" t="s">
        <v>5</v>
      </c>
      <c r="B8" s="11"/>
      <c r="C8" s="11"/>
      <c r="D8" s="10">
        <f>'Estado de Pago'!$F$40</f>
        <v>28210000</v>
      </c>
      <c r="E8" s="10"/>
    </row>
    <row r="9" spans="1:5" x14ac:dyDescent="0.3">
      <c r="A9" s="11" t="s">
        <v>6</v>
      </c>
      <c r="B9" s="11"/>
      <c r="C9" s="11"/>
      <c r="D9" s="10">
        <f>'Estado de Pago'!$L$40</f>
        <v>16525000</v>
      </c>
      <c r="E9" s="10"/>
    </row>
    <row r="10" spans="1:5" ht="15.6" x14ac:dyDescent="0.3">
      <c r="A10" s="11" t="s">
        <v>7</v>
      </c>
      <c r="B10" s="11"/>
      <c r="C10" s="11"/>
      <c r="D10" s="9">
        <f>IFERROR('Estado de Pago'!$L$40/'Estado de Pago'!$F$40,0)</f>
        <v>0.58578518255937606</v>
      </c>
      <c r="E10" s="9"/>
    </row>
    <row r="11" spans="1:5" x14ac:dyDescent="0.3">
      <c r="A11" s="11" t="s">
        <v>8</v>
      </c>
      <c r="B11" s="11"/>
      <c r="C11" s="11"/>
      <c r="D11" s="10">
        <f>'Estado de Pago'!$J$40</f>
        <v>6780500</v>
      </c>
      <c r="E11" s="10"/>
    </row>
    <row r="12" spans="1:5" ht="15.6" x14ac:dyDescent="0.3">
      <c r="A12" s="11" t="s">
        <v>9</v>
      </c>
      <c r="B12" s="11"/>
      <c r="C12" s="11"/>
      <c r="D12" s="8">
        <f>'Estado de Pago'!$J$52</f>
        <v>6858475.75</v>
      </c>
      <c r="E12" s="8"/>
    </row>
    <row r="14" spans="1:5" ht="33.75" customHeight="1" x14ac:dyDescent="0.3">
      <c r="A14" s="7" t="s">
        <v>10</v>
      </c>
      <c r="B14" s="7"/>
      <c r="C14" s="7"/>
      <c r="D14" s="7"/>
      <c r="E14" s="7"/>
    </row>
  </sheetData>
  <mergeCells count="14">
    <mergeCell ref="A12:C12"/>
    <mergeCell ref="D12:E12"/>
    <mergeCell ref="A14:E14"/>
    <mergeCell ref="A9:C9"/>
    <mergeCell ref="D9:E9"/>
    <mergeCell ref="A10:C10"/>
    <mergeCell ref="D10:E10"/>
    <mergeCell ref="A11:C11"/>
    <mergeCell ref="D11:E11"/>
    <mergeCell ref="A1:A4"/>
    <mergeCell ref="A5:E5"/>
    <mergeCell ref="A6:E6"/>
    <mergeCell ref="A8:C8"/>
    <mergeCell ref="D8:E8"/>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3"/>
  <sheetViews>
    <sheetView showGridLines="0" topLeftCell="A8" zoomScaleNormal="100" workbookViewId="0">
      <selection sqref="A1:B1"/>
    </sheetView>
  </sheetViews>
  <sheetFormatPr baseColWidth="10" defaultColWidth="8.6640625" defaultRowHeight="14.4" x14ac:dyDescent="0.3"/>
  <cols>
    <col min="1" max="1" width="3" customWidth="1"/>
    <col min="2" max="2" width="112" customWidth="1"/>
  </cols>
  <sheetData>
    <row r="1" spans="1:2" ht="24" customHeight="1" x14ac:dyDescent="0.3">
      <c r="A1" s="6" t="s">
        <v>11</v>
      </c>
      <c r="B1" s="6"/>
    </row>
    <row r="2" spans="1:2" ht="21.75" customHeight="1" x14ac:dyDescent="0.3">
      <c r="A2" s="5" t="s">
        <v>12</v>
      </c>
      <c r="B2" s="5"/>
    </row>
    <row r="4" spans="1:2" ht="6" customHeight="1" x14ac:dyDescent="0.3"/>
    <row r="5" spans="1:2" ht="15.75" customHeight="1" x14ac:dyDescent="0.3">
      <c r="B5" s="18" t="s">
        <v>13</v>
      </c>
    </row>
    <row r="6" spans="1:2" ht="42" customHeight="1" x14ac:dyDescent="0.3">
      <c r="B6" s="19" t="s">
        <v>14</v>
      </c>
    </row>
    <row r="7" spans="1:2" ht="6" customHeight="1" x14ac:dyDescent="0.3"/>
    <row r="8" spans="1:2" ht="15.75" customHeight="1" x14ac:dyDescent="0.3">
      <c r="B8" s="18" t="s">
        <v>15</v>
      </c>
    </row>
    <row r="9" spans="1:2" ht="15.75" customHeight="1" x14ac:dyDescent="0.3">
      <c r="B9" s="19" t="s">
        <v>16</v>
      </c>
    </row>
    <row r="10" spans="1:2" ht="6" customHeight="1" x14ac:dyDescent="0.3"/>
    <row r="11" spans="1:2" ht="15.75" customHeight="1" x14ac:dyDescent="0.3">
      <c r="B11" s="18" t="s">
        <v>17</v>
      </c>
    </row>
    <row r="12" spans="1:2" ht="15.75" customHeight="1" x14ac:dyDescent="0.3">
      <c r="B12" s="19" t="s">
        <v>18</v>
      </c>
    </row>
    <row r="13" spans="1:2" ht="15.75" customHeight="1" x14ac:dyDescent="0.3">
      <c r="B13" s="19" t="s">
        <v>19</v>
      </c>
    </row>
    <row r="14" spans="1:2" ht="15.75" customHeight="1" x14ac:dyDescent="0.3">
      <c r="B14" s="19" t="s">
        <v>20</v>
      </c>
    </row>
    <row r="15" spans="1:2" ht="6" customHeight="1" x14ac:dyDescent="0.3"/>
    <row r="16" spans="1:2" ht="15.75" customHeight="1" x14ac:dyDescent="0.3">
      <c r="B16" s="18" t="s">
        <v>21</v>
      </c>
    </row>
    <row r="17" spans="2:2" ht="15.75" customHeight="1" x14ac:dyDescent="0.3">
      <c r="B17" s="19" t="s">
        <v>22</v>
      </c>
    </row>
    <row r="18" spans="2:2" ht="15.75" customHeight="1" x14ac:dyDescent="0.3">
      <c r="B18" s="19" t="s">
        <v>23</v>
      </c>
    </row>
    <row r="19" spans="2:2" ht="15.75" customHeight="1" x14ac:dyDescent="0.3">
      <c r="B19" s="19" t="s">
        <v>24</v>
      </c>
    </row>
    <row r="20" spans="2:2" ht="6" customHeight="1" x14ac:dyDescent="0.3"/>
    <row r="21" spans="2:2" ht="15.75" customHeight="1" x14ac:dyDescent="0.3">
      <c r="B21" s="18" t="s">
        <v>25</v>
      </c>
    </row>
    <row r="22" spans="2:2" ht="15.75" customHeight="1" x14ac:dyDescent="0.3">
      <c r="B22" s="19" t="s">
        <v>26</v>
      </c>
    </row>
    <row r="23" spans="2:2" ht="15.75" customHeight="1" x14ac:dyDescent="0.3">
      <c r="B23" s="19" t="s">
        <v>27</v>
      </c>
    </row>
    <row r="24" spans="2:2" ht="15.75" customHeight="1" x14ac:dyDescent="0.3">
      <c r="B24" s="19" t="s">
        <v>28</v>
      </c>
    </row>
    <row r="25" spans="2:2" ht="15.75" customHeight="1" x14ac:dyDescent="0.3">
      <c r="B25" s="19" t="s">
        <v>29</v>
      </c>
    </row>
    <row r="26" spans="2:2" ht="6" customHeight="1" x14ac:dyDescent="0.3"/>
    <row r="27" spans="2:2" ht="15.75" customHeight="1" x14ac:dyDescent="0.3">
      <c r="B27" s="18" t="s">
        <v>30</v>
      </c>
    </row>
    <row r="28" spans="2:2" ht="15.75" customHeight="1" x14ac:dyDescent="0.3">
      <c r="B28" s="19" t="s">
        <v>31</v>
      </c>
    </row>
    <row r="29" spans="2:2" ht="6" customHeight="1" x14ac:dyDescent="0.3"/>
    <row r="30" spans="2:2" ht="15.75" customHeight="1" x14ac:dyDescent="0.3">
      <c r="B30" s="18" t="s">
        <v>32</v>
      </c>
    </row>
    <row r="31" spans="2:2" ht="15.75" customHeight="1" x14ac:dyDescent="0.3">
      <c r="B31" s="19" t="s">
        <v>33</v>
      </c>
    </row>
    <row r="32" spans="2:2" ht="15.75" customHeight="1" x14ac:dyDescent="0.3">
      <c r="B32" s="19" t="s">
        <v>34</v>
      </c>
    </row>
    <row r="33" spans="2:2" ht="15.75" customHeight="1" x14ac:dyDescent="0.3">
      <c r="B33" s="19" t="s">
        <v>35</v>
      </c>
    </row>
  </sheetData>
  <mergeCells count="2">
    <mergeCell ref="A1:B1"/>
    <mergeCell ref="A2:B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showGridLines="0" tabSelected="1" zoomScaleNormal="100" workbookViewId="0">
      <pane ySplit="9" topLeftCell="A10" activePane="bottomLeft" state="frozen"/>
      <selection pane="bottomLeft" activeCell="I3" sqref="I3:L3"/>
    </sheetView>
  </sheetViews>
  <sheetFormatPr baseColWidth="10" defaultColWidth="8.6640625" defaultRowHeight="14.4" x14ac:dyDescent="0.3"/>
  <cols>
    <col min="1" max="1" width="6" customWidth="1"/>
    <col min="2" max="2" width="30" customWidth="1"/>
    <col min="3" max="3" width="8" customWidth="1"/>
    <col min="4" max="4" width="13" customWidth="1"/>
    <col min="5" max="5" width="14" customWidth="1"/>
    <col min="6" max="6" width="16" customWidth="1"/>
    <col min="7" max="7" width="11" customWidth="1"/>
    <col min="8" max="8" width="15" customWidth="1"/>
    <col min="9" max="9" width="11" customWidth="1"/>
    <col min="10" max="10" width="15" customWidth="1"/>
    <col min="11" max="11" width="11" customWidth="1"/>
    <col min="12" max="12" width="16" customWidth="1"/>
  </cols>
  <sheetData>
    <row r="1" spans="1:12" ht="21.75" customHeight="1" x14ac:dyDescent="0.3">
      <c r="A1" s="6" t="s">
        <v>11</v>
      </c>
      <c r="B1" s="6"/>
      <c r="C1" s="6"/>
      <c r="D1" s="6"/>
      <c r="E1" s="6"/>
      <c r="F1" s="6"/>
      <c r="G1" s="6"/>
      <c r="H1" s="6"/>
      <c r="I1" s="6"/>
      <c r="J1" s="6"/>
      <c r="K1" s="6"/>
      <c r="L1" s="6"/>
    </row>
    <row r="2" spans="1:12" ht="21.75" customHeight="1" x14ac:dyDescent="0.3">
      <c r="A2" s="4" t="s">
        <v>3</v>
      </c>
      <c r="B2" s="4"/>
      <c r="C2" s="4"/>
      <c r="D2" s="4"/>
      <c r="E2" s="4"/>
      <c r="F2" s="4"/>
      <c r="G2" s="4"/>
      <c r="H2" s="4"/>
      <c r="I2" s="4"/>
      <c r="J2" s="4"/>
      <c r="K2" s="4"/>
      <c r="L2" s="4"/>
    </row>
    <row r="3" spans="1:12" x14ac:dyDescent="0.3">
      <c r="A3" s="20" t="s">
        <v>36</v>
      </c>
      <c r="B3" s="3" t="s">
        <v>37</v>
      </c>
      <c r="C3" s="3"/>
      <c r="D3" s="3"/>
      <c r="E3" s="3"/>
      <c r="F3" s="3"/>
      <c r="G3" s="20" t="s">
        <v>38</v>
      </c>
      <c r="I3" s="2">
        <v>3</v>
      </c>
      <c r="J3" s="2"/>
      <c r="K3" s="2"/>
      <c r="L3" s="2"/>
    </row>
    <row r="4" spans="1:12" x14ac:dyDescent="0.3">
      <c r="A4" s="20" t="s">
        <v>39</v>
      </c>
      <c r="B4" s="3" t="s">
        <v>40</v>
      </c>
      <c r="C4" s="3"/>
      <c r="D4" s="3"/>
      <c r="E4" s="3"/>
      <c r="F4" s="3"/>
      <c r="G4" s="20" t="s">
        <v>41</v>
      </c>
      <c r="I4" s="2" t="s">
        <v>42</v>
      </c>
      <c r="J4" s="2"/>
      <c r="K4" s="2"/>
      <c r="L4" s="2"/>
    </row>
    <row r="5" spans="1:12" x14ac:dyDescent="0.3">
      <c r="A5" s="20" t="s">
        <v>43</v>
      </c>
      <c r="B5" s="3" t="s">
        <v>44</v>
      </c>
      <c r="C5" s="3"/>
      <c r="D5" s="3"/>
      <c r="E5" s="3"/>
      <c r="F5" s="3"/>
      <c r="G5" s="20" t="s">
        <v>45</v>
      </c>
      <c r="I5" s="1">
        <v>46234</v>
      </c>
      <c r="J5" s="1"/>
      <c r="K5" s="1"/>
      <c r="L5" s="1"/>
    </row>
    <row r="6" spans="1:12" x14ac:dyDescent="0.3">
      <c r="A6" s="20" t="s">
        <v>46</v>
      </c>
      <c r="B6" s="3" t="s">
        <v>47</v>
      </c>
      <c r="C6" s="3"/>
      <c r="D6" s="3"/>
      <c r="E6" s="3"/>
      <c r="F6" s="3"/>
      <c r="G6" s="20" t="s">
        <v>48</v>
      </c>
      <c r="I6" s="2" t="s">
        <v>49</v>
      </c>
      <c r="J6" s="2"/>
      <c r="K6" s="2"/>
      <c r="L6" s="2"/>
    </row>
    <row r="8" spans="1:12" ht="21.75" customHeight="1" x14ac:dyDescent="0.3">
      <c r="A8" s="35" t="s">
        <v>50</v>
      </c>
      <c r="B8" s="35" t="s">
        <v>51</v>
      </c>
      <c r="C8" s="35" t="s">
        <v>52</v>
      </c>
      <c r="D8" s="35" t="s">
        <v>53</v>
      </c>
      <c r="E8" s="35" t="s">
        <v>54</v>
      </c>
      <c r="F8" s="35" t="s">
        <v>55</v>
      </c>
      <c r="G8" s="36" t="s">
        <v>56</v>
      </c>
      <c r="H8" s="36"/>
      <c r="I8" s="37" t="s">
        <v>57</v>
      </c>
      <c r="J8" s="37"/>
      <c r="K8" s="35" t="s">
        <v>58</v>
      </c>
      <c r="L8" s="35"/>
    </row>
    <row r="9" spans="1:12" ht="15.75" customHeight="1" x14ac:dyDescent="0.3">
      <c r="A9" s="35"/>
      <c r="B9" s="35"/>
      <c r="C9" s="35"/>
      <c r="D9" s="35"/>
      <c r="E9" s="35"/>
      <c r="F9" s="35"/>
      <c r="G9" s="21" t="s">
        <v>59</v>
      </c>
      <c r="H9" s="21" t="s">
        <v>60</v>
      </c>
      <c r="I9" s="22" t="s">
        <v>61</v>
      </c>
      <c r="J9" s="22" t="s">
        <v>60</v>
      </c>
      <c r="K9" s="23" t="s">
        <v>61</v>
      </c>
      <c r="L9" s="23" t="s">
        <v>60</v>
      </c>
    </row>
    <row r="10" spans="1:12" x14ac:dyDescent="0.3">
      <c r="A10" s="24" t="s">
        <v>62</v>
      </c>
      <c r="B10" s="25" t="s">
        <v>63</v>
      </c>
      <c r="C10" s="24" t="s">
        <v>64</v>
      </c>
      <c r="D10" s="26">
        <v>1</v>
      </c>
      <c r="E10" s="27">
        <v>1200000</v>
      </c>
      <c r="F10" s="28">
        <f t="shared" ref="F10:F39" si="0">IF(B10&lt;&gt;"",D10*E10,"")</f>
        <v>1200000</v>
      </c>
      <c r="G10" s="29">
        <v>1</v>
      </c>
      <c r="H10" s="28">
        <f t="shared" ref="H10:H39" si="1">IF(B10&lt;&gt;"",F10*G10,"")</f>
        <v>1200000</v>
      </c>
      <c r="I10" s="29">
        <v>0</v>
      </c>
      <c r="J10" s="28">
        <f t="shared" ref="J10:J39" si="2">IF(B10&lt;&gt;"",F10*I10,"")</f>
        <v>0</v>
      </c>
      <c r="K10" s="30">
        <f t="shared" ref="K10:K39" si="3">IF(B10&lt;&gt;"",G10+I10,"")</f>
        <v>1</v>
      </c>
      <c r="L10" s="28">
        <f t="shared" ref="L10:L39" si="4">IF(B10&lt;&gt;"",F10*K10,"")</f>
        <v>1200000</v>
      </c>
    </row>
    <row r="11" spans="1:12" x14ac:dyDescent="0.3">
      <c r="A11" s="24" t="s">
        <v>65</v>
      </c>
      <c r="B11" s="25" t="s">
        <v>66</v>
      </c>
      <c r="C11" s="24" t="s">
        <v>64</v>
      </c>
      <c r="D11" s="26">
        <v>1</v>
      </c>
      <c r="E11" s="27">
        <v>450000</v>
      </c>
      <c r="F11" s="31">
        <f t="shared" si="0"/>
        <v>450000</v>
      </c>
      <c r="G11" s="29">
        <v>1</v>
      </c>
      <c r="H11" s="31">
        <f t="shared" si="1"/>
        <v>450000</v>
      </c>
      <c r="I11" s="29">
        <v>0</v>
      </c>
      <c r="J11" s="31">
        <f t="shared" si="2"/>
        <v>0</v>
      </c>
      <c r="K11" s="32">
        <f t="shared" si="3"/>
        <v>1</v>
      </c>
      <c r="L11" s="31">
        <f t="shared" si="4"/>
        <v>450000</v>
      </c>
    </row>
    <row r="12" spans="1:12" x14ac:dyDescent="0.3">
      <c r="A12" s="24" t="s">
        <v>67</v>
      </c>
      <c r="B12" s="25" t="s">
        <v>68</v>
      </c>
      <c r="C12" s="24" t="s">
        <v>69</v>
      </c>
      <c r="D12" s="26">
        <v>120</v>
      </c>
      <c r="E12" s="27">
        <v>8500</v>
      </c>
      <c r="F12" s="28">
        <f t="shared" si="0"/>
        <v>1020000</v>
      </c>
      <c r="G12" s="29">
        <v>1</v>
      </c>
      <c r="H12" s="28">
        <f t="shared" si="1"/>
        <v>1020000</v>
      </c>
      <c r="I12" s="29">
        <v>0</v>
      </c>
      <c r="J12" s="28">
        <f t="shared" si="2"/>
        <v>0</v>
      </c>
      <c r="K12" s="30">
        <f t="shared" si="3"/>
        <v>1</v>
      </c>
      <c r="L12" s="28">
        <f t="shared" si="4"/>
        <v>1020000</v>
      </c>
    </row>
    <row r="13" spans="1:12" x14ac:dyDescent="0.3">
      <c r="A13" s="24" t="s">
        <v>70</v>
      </c>
      <c r="B13" s="25" t="s">
        <v>71</v>
      </c>
      <c r="C13" s="24" t="s">
        <v>72</v>
      </c>
      <c r="D13" s="26">
        <v>95</v>
      </c>
      <c r="E13" s="27">
        <v>12000</v>
      </c>
      <c r="F13" s="31">
        <f t="shared" si="0"/>
        <v>1140000</v>
      </c>
      <c r="G13" s="29">
        <v>0.8</v>
      </c>
      <c r="H13" s="31">
        <f t="shared" si="1"/>
        <v>912000</v>
      </c>
      <c r="I13" s="29">
        <v>0.2</v>
      </c>
      <c r="J13" s="31">
        <f t="shared" si="2"/>
        <v>228000</v>
      </c>
      <c r="K13" s="32">
        <f t="shared" si="3"/>
        <v>1</v>
      </c>
      <c r="L13" s="31">
        <f t="shared" si="4"/>
        <v>1140000</v>
      </c>
    </row>
    <row r="14" spans="1:12" x14ac:dyDescent="0.3">
      <c r="A14" s="24" t="s">
        <v>73</v>
      </c>
      <c r="B14" s="25" t="s">
        <v>74</v>
      </c>
      <c r="C14" s="24" t="s">
        <v>69</v>
      </c>
      <c r="D14" s="26">
        <v>45</v>
      </c>
      <c r="E14" s="27">
        <v>145000</v>
      </c>
      <c r="F14" s="28">
        <f t="shared" si="0"/>
        <v>6525000</v>
      </c>
      <c r="G14" s="29">
        <v>0.5</v>
      </c>
      <c r="H14" s="28">
        <f t="shared" si="1"/>
        <v>3262500</v>
      </c>
      <c r="I14" s="29">
        <v>0.3</v>
      </c>
      <c r="J14" s="28">
        <f t="shared" si="2"/>
        <v>1957500</v>
      </c>
      <c r="K14" s="30">
        <f t="shared" si="3"/>
        <v>0.8</v>
      </c>
      <c r="L14" s="28">
        <f t="shared" si="4"/>
        <v>5220000</v>
      </c>
    </row>
    <row r="15" spans="1:12" x14ac:dyDescent="0.3">
      <c r="A15" s="24" t="s">
        <v>75</v>
      </c>
      <c r="B15" s="25" t="s">
        <v>76</v>
      </c>
      <c r="C15" s="24" t="s">
        <v>77</v>
      </c>
      <c r="D15" s="26">
        <v>3200</v>
      </c>
      <c r="E15" s="27">
        <v>1450</v>
      </c>
      <c r="F15" s="31">
        <f t="shared" si="0"/>
        <v>4640000</v>
      </c>
      <c r="G15" s="29">
        <v>0.4</v>
      </c>
      <c r="H15" s="31">
        <f t="shared" si="1"/>
        <v>1856000</v>
      </c>
      <c r="I15" s="29">
        <v>0.3</v>
      </c>
      <c r="J15" s="31">
        <f t="shared" si="2"/>
        <v>1392000</v>
      </c>
      <c r="K15" s="32">
        <f t="shared" si="3"/>
        <v>0.7</v>
      </c>
      <c r="L15" s="31">
        <f t="shared" si="4"/>
        <v>3248000</v>
      </c>
    </row>
    <row r="16" spans="1:12" x14ac:dyDescent="0.3">
      <c r="A16" s="24" t="s">
        <v>78</v>
      </c>
      <c r="B16" s="25" t="s">
        <v>79</v>
      </c>
      <c r="C16" s="24" t="s">
        <v>72</v>
      </c>
      <c r="D16" s="26">
        <v>180</v>
      </c>
      <c r="E16" s="27">
        <v>14500</v>
      </c>
      <c r="F16" s="28">
        <f t="shared" si="0"/>
        <v>2610000</v>
      </c>
      <c r="G16" s="29">
        <v>0.4</v>
      </c>
      <c r="H16" s="28">
        <f t="shared" si="1"/>
        <v>1044000</v>
      </c>
      <c r="I16" s="29">
        <v>0.35</v>
      </c>
      <c r="J16" s="28">
        <f t="shared" si="2"/>
        <v>913500</v>
      </c>
      <c r="K16" s="30">
        <f t="shared" si="3"/>
        <v>0.75</v>
      </c>
      <c r="L16" s="28">
        <f t="shared" si="4"/>
        <v>1957500</v>
      </c>
    </row>
    <row r="17" spans="1:12" x14ac:dyDescent="0.3">
      <c r="A17" s="24" t="s">
        <v>80</v>
      </c>
      <c r="B17" s="25" t="s">
        <v>81</v>
      </c>
      <c r="C17" s="24" t="s">
        <v>72</v>
      </c>
      <c r="D17" s="26">
        <v>110</v>
      </c>
      <c r="E17" s="27">
        <v>18500</v>
      </c>
      <c r="F17" s="31">
        <f t="shared" si="0"/>
        <v>2035000</v>
      </c>
      <c r="G17" s="29">
        <v>0</v>
      </c>
      <c r="H17" s="31">
        <f t="shared" si="1"/>
        <v>0</v>
      </c>
      <c r="I17" s="29">
        <v>0.4</v>
      </c>
      <c r="J17" s="31">
        <f t="shared" si="2"/>
        <v>814000</v>
      </c>
      <c r="K17" s="32">
        <f t="shared" si="3"/>
        <v>0.4</v>
      </c>
      <c r="L17" s="31">
        <f t="shared" si="4"/>
        <v>814000</v>
      </c>
    </row>
    <row r="18" spans="1:12" x14ac:dyDescent="0.3">
      <c r="A18" s="24" t="s">
        <v>82</v>
      </c>
      <c r="B18" s="25" t="s">
        <v>83</v>
      </c>
      <c r="C18" s="24" t="s">
        <v>84</v>
      </c>
      <c r="D18" s="26">
        <v>85</v>
      </c>
      <c r="E18" s="27">
        <v>22000</v>
      </c>
      <c r="F18" s="28">
        <f t="shared" si="0"/>
        <v>1870000</v>
      </c>
      <c r="G18" s="29">
        <v>0</v>
      </c>
      <c r="H18" s="28">
        <f t="shared" si="1"/>
        <v>0</v>
      </c>
      <c r="I18" s="29">
        <v>0.25</v>
      </c>
      <c r="J18" s="28">
        <f t="shared" si="2"/>
        <v>467500</v>
      </c>
      <c r="K18" s="30">
        <f t="shared" si="3"/>
        <v>0.25</v>
      </c>
      <c r="L18" s="28">
        <f t="shared" si="4"/>
        <v>467500</v>
      </c>
    </row>
    <row r="19" spans="1:12" x14ac:dyDescent="0.3">
      <c r="A19" s="24" t="s">
        <v>85</v>
      </c>
      <c r="B19" s="25" t="s">
        <v>86</v>
      </c>
      <c r="C19" s="24" t="s">
        <v>72</v>
      </c>
      <c r="D19" s="26">
        <v>210</v>
      </c>
      <c r="E19" s="27">
        <v>32000</v>
      </c>
      <c r="F19" s="31">
        <f t="shared" si="0"/>
        <v>6720000</v>
      </c>
      <c r="G19" s="29">
        <v>0</v>
      </c>
      <c r="H19" s="31">
        <f t="shared" si="1"/>
        <v>0</v>
      </c>
      <c r="I19" s="29">
        <v>0.15</v>
      </c>
      <c r="J19" s="31">
        <f t="shared" si="2"/>
        <v>1008000</v>
      </c>
      <c r="K19" s="32">
        <f t="shared" si="3"/>
        <v>0.15</v>
      </c>
      <c r="L19" s="31">
        <f t="shared" si="4"/>
        <v>1008000</v>
      </c>
    </row>
    <row r="20" spans="1:12" x14ac:dyDescent="0.3">
      <c r="A20" s="24"/>
      <c r="B20" s="25"/>
      <c r="C20" s="24"/>
      <c r="D20" s="26"/>
      <c r="E20" s="27"/>
      <c r="F20" s="28" t="str">
        <f t="shared" si="0"/>
        <v/>
      </c>
      <c r="G20" s="29"/>
      <c r="H20" s="28" t="str">
        <f t="shared" si="1"/>
        <v/>
      </c>
      <c r="I20" s="29"/>
      <c r="J20" s="28" t="str">
        <f t="shared" si="2"/>
        <v/>
      </c>
      <c r="K20" s="30" t="str">
        <f t="shared" si="3"/>
        <v/>
      </c>
      <c r="L20" s="28" t="str">
        <f t="shared" si="4"/>
        <v/>
      </c>
    </row>
    <row r="21" spans="1:12" x14ac:dyDescent="0.3">
      <c r="A21" s="24"/>
      <c r="B21" s="25"/>
      <c r="C21" s="24"/>
      <c r="D21" s="26"/>
      <c r="E21" s="27"/>
      <c r="F21" s="31" t="str">
        <f t="shared" si="0"/>
        <v/>
      </c>
      <c r="G21" s="29"/>
      <c r="H21" s="31" t="str">
        <f t="shared" si="1"/>
        <v/>
      </c>
      <c r="I21" s="29"/>
      <c r="J21" s="31" t="str">
        <f t="shared" si="2"/>
        <v/>
      </c>
      <c r="K21" s="32" t="str">
        <f t="shared" si="3"/>
        <v/>
      </c>
      <c r="L21" s="31" t="str">
        <f t="shared" si="4"/>
        <v/>
      </c>
    </row>
    <row r="22" spans="1:12" x14ac:dyDescent="0.3">
      <c r="A22" s="24"/>
      <c r="B22" s="25"/>
      <c r="C22" s="24"/>
      <c r="D22" s="26"/>
      <c r="E22" s="27"/>
      <c r="F22" s="28" t="str">
        <f t="shared" si="0"/>
        <v/>
      </c>
      <c r="G22" s="29"/>
      <c r="H22" s="28" t="str">
        <f t="shared" si="1"/>
        <v/>
      </c>
      <c r="I22" s="29"/>
      <c r="J22" s="28" t="str">
        <f t="shared" si="2"/>
        <v/>
      </c>
      <c r="K22" s="30" t="str">
        <f t="shared" si="3"/>
        <v/>
      </c>
      <c r="L22" s="28" t="str">
        <f t="shared" si="4"/>
        <v/>
      </c>
    </row>
    <row r="23" spans="1:12" x14ac:dyDescent="0.3">
      <c r="A23" s="24"/>
      <c r="B23" s="25"/>
      <c r="C23" s="24"/>
      <c r="D23" s="26"/>
      <c r="E23" s="27"/>
      <c r="F23" s="31" t="str">
        <f t="shared" si="0"/>
        <v/>
      </c>
      <c r="G23" s="29"/>
      <c r="H23" s="31" t="str">
        <f t="shared" si="1"/>
        <v/>
      </c>
      <c r="I23" s="29"/>
      <c r="J23" s="31" t="str">
        <f t="shared" si="2"/>
        <v/>
      </c>
      <c r="K23" s="32" t="str">
        <f t="shared" si="3"/>
        <v/>
      </c>
      <c r="L23" s="31" t="str">
        <f t="shared" si="4"/>
        <v/>
      </c>
    </row>
    <row r="24" spans="1:12" x14ac:dyDescent="0.3">
      <c r="A24" s="24"/>
      <c r="B24" s="25"/>
      <c r="C24" s="24"/>
      <c r="D24" s="26"/>
      <c r="E24" s="27"/>
      <c r="F24" s="28" t="str">
        <f t="shared" si="0"/>
        <v/>
      </c>
      <c r="G24" s="29"/>
      <c r="H24" s="28" t="str">
        <f t="shared" si="1"/>
        <v/>
      </c>
      <c r="I24" s="29"/>
      <c r="J24" s="28" t="str">
        <f t="shared" si="2"/>
        <v/>
      </c>
      <c r="K24" s="30" t="str">
        <f t="shared" si="3"/>
        <v/>
      </c>
      <c r="L24" s="28" t="str">
        <f t="shared" si="4"/>
        <v/>
      </c>
    </row>
    <row r="25" spans="1:12" x14ac:dyDescent="0.3">
      <c r="A25" s="24"/>
      <c r="B25" s="25"/>
      <c r="C25" s="24"/>
      <c r="D25" s="26"/>
      <c r="E25" s="27"/>
      <c r="F25" s="31" t="str">
        <f t="shared" si="0"/>
        <v/>
      </c>
      <c r="G25" s="29"/>
      <c r="H25" s="31" t="str">
        <f t="shared" si="1"/>
        <v/>
      </c>
      <c r="I25" s="29"/>
      <c r="J25" s="31" t="str">
        <f t="shared" si="2"/>
        <v/>
      </c>
      <c r="K25" s="32" t="str">
        <f t="shared" si="3"/>
        <v/>
      </c>
      <c r="L25" s="31" t="str">
        <f t="shared" si="4"/>
        <v/>
      </c>
    </row>
    <row r="26" spans="1:12" x14ac:dyDescent="0.3">
      <c r="A26" s="24"/>
      <c r="B26" s="25"/>
      <c r="C26" s="24"/>
      <c r="D26" s="26"/>
      <c r="E26" s="27"/>
      <c r="F26" s="28" t="str">
        <f t="shared" si="0"/>
        <v/>
      </c>
      <c r="G26" s="29"/>
      <c r="H26" s="28" t="str">
        <f t="shared" si="1"/>
        <v/>
      </c>
      <c r="I26" s="29"/>
      <c r="J26" s="28" t="str">
        <f t="shared" si="2"/>
        <v/>
      </c>
      <c r="K26" s="30" t="str">
        <f t="shared" si="3"/>
        <v/>
      </c>
      <c r="L26" s="28" t="str">
        <f t="shared" si="4"/>
        <v/>
      </c>
    </row>
    <row r="27" spans="1:12" x14ac:dyDescent="0.3">
      <c r="A27" s="24"/>
      <c r="B27" s="25"/>
      <c r="C27" s="24"/>
      <c r="D27" s="26"/>
      <c r="E27" s="27"/>
      <c r="F27" s="31" t="str">
        <f t="shared" si="0"/>
        <v/>
      </c>
      <c r="G27" s="29"/>
      <c r="H27" s="31" t="str">
        <f t="shared" si="1"/>
        <v/>
      </c>
      <c r="I27" s="29"/>
      <c r="J27" s="31" t="str">
        <f t="shared" si="2"/>
        <v/>
      </c>
      <c r="K27" s="32" t="str">
        <f t="shared" si="3"/>
        <v/>
      </c>
      <c r="L27" s="31" t="str">
        <f t="shared" si="4"/>
        <v/>
      </c>
    </row>
    <row r="28" spans="1:12" x14ac:dyDescent="0.3">
      <c r="A28" s="24"/>
      <c r="B28" s="25"/>
      <c r="C28" s="24"/>
      <c r="D28" s="26"/>
      <c r="E28" s="27"/>
      <c r="F28" s="28" t="str">
        <f t="shared" si="0"/>
        <v/>
      </c>
      <c r="G28" s="29"/>
      <c r="H28" s="28" t="str">
        <f t="shared" si="1"/>
        <v/>
      </c>
      <c r="I28" s="29"/>
      <c r="J28" s="28" t="str">
        <f t="shared" si="2"/>
        <v/>
      </c>
      <c r="K28" s="30" t="str">
        <f t="shared" si="3"/>
        <v/>
      </c>
      <c r="L28" s="28" t="str">
        <f t="shared" si="4"/>
        <v/>
      </c>
    </row>
    <row r="29" spans="1:12" x14ac:dyDescent="0.3">
      <c r="A29" s="24"/>
      <c r="B29" s="25"/>
      <c r="C29" s="24"/>
      <c r="D29" s="26"/>
      <c r="E29" s="27"/>
      <c r="F29" s="31" t="str">
        <f t="shared" si="0"/>
        <v/>
      </c>
      <c r="G29" s="29"/>
      <c r="H29" s="31" t="str">
        <f t="shared" si="1"/>
        <v/>
      </c>
      <c r="I29" s="29"/>
      <c r="J29" s="31" t="str">
        <f t="shared" si="2"/>
        <v/>
      </c>
      <c r="K29" s="32" t="str">
        <f t="shared" si="3"/>
        <v/>
      </c>
      <c r="L29" s="31" t="str">
        <f t="shared" si="4"/>
        <v/>
      </c>
    </row>
    <row r="30" spans="1:12" x14ac:dyDescent="0.3">
      <c r="A30" s="24"/>
      <c r="B30" s="25"/>
      <c r="C30" s="24"/>
      <c r="D30" s="26"/>
      <c r="E30" s="27"/>
      <c r="F30" s="28" t="str">
        <f t="shared" si="0"/>
        <v/>
      </c>
      <c r="G30" s="29"/>
      <c r="H30" s="28" t="str">
        <f t="shared" si="1"/>
        <v/>
      </c>
      <c r="I30" s="29"/>
      <c r="J30" s="28" t="str">
        <f t="shared" si="2"/>
        <v/>
      </c>
      <c r="K30" s="30" t="str">
        <f t="shared" si="3"/>
        <v/>
      </c>
      <c r="L30" s="28" t="str">
        <f t="shared" si="4"/>
        <v/>
      </c>
    </row>
    <row r="31" spans="1:12" x14ac:dyDescent="0.3">
      <c r="A31" s="24"/>
      <c r="B31" s="25"/>
      <c r="C31" s="24"/>
      <c r="D31" s="26"/>
      <c r="E31" s="27"/>
      <c r="F31" s="31" t="str">
        <f t="shared" si="0"/>
        <v/>
      </c>
      <c r="G31" s="29"/>
      <c r="H31" s="31" t="str">
        <f t="shared" si="1"/>
        <v/>
      </c>
      <c r="I31" s="29"/>
      <c r="J31" s="31" t="str">
        <f t="shared" si="2"/>
        <v/>
      </c>
      <c r="K31" s="32" t="str">
        <f t="shared" si="3"/>
        <v/>
      </c>
      <c r="L31" s="31" t="str">
        <f t="shared" si="4"/>
        <v/>
      </c>
    </row>
    <row r="32" spans="1:12" x14ac:dyDescent="0.3">
      <c r="A32" s="24"/>
      <c r="B32" s="25"/>
      <c r="C32" s="24"/>
      <c r="D32" s="26"/>
      <c r="E32" s="27"/>
      <c r="F32" s="28" t="str">
        <f t="shared" si="0"/>
        <v/>
      </c>
      <c r="G32" s="29"/>
      <c r="H32" s="28" t="str">
        <f t="shared" si="1"/>
        <v/>
      </c>
      <c r="I32" s="29"/>
      <c r="J32" s="28" t="str">
        <f t="shared" si="2"/>
        <v/>
      </c>
      <c r="K32" s="30" t="str">
        <f t="shared" si="3"/>
        <v/>
      </c>
      <c r="L32" s="28" t="str">
        <f t="shared" si="4"/>
        <v/>
      </c>
    </row>
    <row r="33" spans="1:12" x14ac:dyDescent="0.3">
      <c r="A33" s="24"/>
      <c r="B33" s="25"/>
      <c r="C33" s="24"/>
      <c r="D33" s="26"/>
      <c r="E33" s="27"/>
      <c r="F33" s="31" t="str">
        <f t="shared" si="0"/>
        <v/>
      </c>
      <c r="G33" s="29"/>
      <c r="H33" s="31" t="str">
        <f t="shared" si="1"/>
        <v/>
      </c>
      <c r="I33" s="29"/>
      <c r="J33" s="31" t="str">
        <f t="shared" si="2"/>
        <v/>
      </c>
      <c r="K33" s="32" t="str">
        <f t="shared" si="3"/>
        <v/>
      </c>
      <c r="L33" s="31" t="str">
        <f t="shared" si="4"/>
        <v/>
      </c>
    </row>
    <row r="34" spans="1:12" x14ac:dyDescent="0.3">
      <c r="A34" s="24"/>
      <c r="B34" s="25"/>
      <c r="C34" s="24"/>
      <c r="D34" s="26"/>
      <c r="E34" s="27"/>
      <c r="F34" s="28" t="str">
        <f t="shared" si="0"/>
        <v/>
      </c>
      <c r="G34" s="29"/>
      <c r="H34" s="28" t="str">
        <f t="shared" si="1"/>
        <v/>
      </c>
      <c r="I34" s="29"/>
      <c r="J34" s="28" t="str">
        <f t="shared" si="2"/>
        <v/>
      </c>
      <c r="K34" s="30" t="str">
        <f t="shared" si="3"/>
        <v/>
      </c>
      <c r="L34" s="28" t="str">
        <f t="shared" si="4"/>
        <v/>
      </c>
    </row>
    <row r="35" spans="1:12" x14ac:dyDescent="0.3">
      <c r="A35" s="24"/>
      <c r="B35" s="25"/>
      <c r="C35" s="24"/>
      <c r="D35" s="26"/>
      <c r="E35" s="27"/>
      <c r="F35" s="31" t="str">
        <f t="shared" si="0"/>
        <v/>
      </c>
      <c r="G35" s="29"/>
      <c r="H35" s="31" t="str">
        <f t="shared" si="1"/>
        <v/>
      </c>
      <c r="I35" s="29"/>
      <c r="J35" s="31" t="str">
        <f t="shared" si="2"/>
        <v/>
      </c>
      <c r="K35" s="32" t="str">
        <f t="shared" si="3"/>
        <v/>
      </c>
      <c r="L35" s="31" t="str">
        <f t="shared" si="4"/>
        <v/>
      </c>
    </row>
    <row r="36" spans="1:12" x14ac:dyDescent="0.3">
      <c r="A36" s="24"/>
      <c r="B36" s="25"/>
      <c r="C36" s="24"/>
      <c r="D36" s="26"/>
      <c r="E36" s="27"/>
      <c r="F36" s="28" t="str">
        <f t="shared" si="0"/>
        <v/>
      </c>
      <c r="G36" s="29"/>
      <c r="H36" s="28" t="str">
        <f t="shared" si="1"/>
        <v/>
      </c>
      <c r="I36" s="29"/>
      <c r="J36" s="28" t="str">
        <f t="shared" si="2"/>
        <v/>
      </c>
      <c r="K36" s="30" t="str">
        <f t="shared" si="3"/>
        <v/>
      </c>
      <c r="L36" s="28" t="str">
        <f t="shared" si="4"/>
        <v/>
      </c>
    </row>
    <row r="37" spans="1:12" x14ac:dyDescent="0.3">
      <c r="A37" s="24"/>
      <c r="B37" s="25"/>
      <c r="C37" s="24"/>
      <c r="D37" s="26"/>
      <c r="E37" s="27"/>
      <c r="F37" s="31" t="str">
        <f t="shared" si="0"/>
        <v/>
      </c>
      <c r="G37" s="29"/>
      <c r="H37" s="31" t="str">
        <f t="shared" si="1"/>
        <v/>
      </c>
      <c r="I37" s="29"/>
      <c r="J37" s="31" t="str">
        <f t="shared" si="2"/>
        <v/>
      </c>
      <c r="K37" s="32" t="str">
        <f t="shared" si="3"/>
        <v/>
      </c>
      <c r="L37" s="31" t="str">
        <f t="shared" si="4"/>
        <v/>
      </c>
    </row>
    <row r="38" spans="1:12" x14ac:dyDescent="0.3">
      <c r="A38" s="24"/>
      <c r="B38" s="25"/>
      <c r="C38" s="24"/>
      <c r="D38" s="26"/>
      <c r="E38" s="27"/>
      <c r="F38" s="28" t="str">
        <f t="shared" si="0"/>
        <v/>
      </c>
      <c r="G38" s="29"/>
      <c r="H38" s="28" t="str">
        <f t="shared" si="1"/>
        <v/>
      </c>
      <c r="I38" s="29"/>
      <c r="J38" s="28" t="str">
        <f t="shared" si="2"/>
        <v/>
      </c>
      <c r="K38" s="30" t="str">
        <f t="shared" si="3"/>
        <v/>
      </c>
      <c r="L38" s="28" t="str">
        <f t="shared" si="4"/>
        <v/>
      </c>
    </row>
    <row r="39" spans="1:12" x14ac:dyDescent="0.3">
      <c r="A39" s="24"/>
      <c r="B39" s="25"/>
      <c r="C39" s="24"/>
      <c r="D39" s="26"/>
      <c r="E39" s="27"/>
      <c r="F39" s="31" t="str">
        <f t="shared" si="0"/>
        <v/>
      </c>
      <c r="G39" s="29"/>
      <c r="H39" s="31" t="str">
        <f t="shared" si="1"/>
        <v/>
      </c>
      <c r="I39" s="29"/>
      <c r="J39" s="31" t="str">
        <f t="shared" si="2"/>
        <v/>
      </c>
      <c r="K39" s="32" t="str">
        <f t="shared" si="3"/>
        <v/>
      </c>
      <c r="L39" s="31" t="str">
        <f t="shared" si="4"/>
        <v/>
      </c>
    </row>
    <row r="40" spans="1:12" x14ac:dyDescent="0.3">
      <c r="A40" s="38" t="s">
        <v>87</v>
      </c>
      <c r="B40" s="38"/>
      <c r="C40" s="38"/>
      <c r="D40" s="38"/>
      <c r="E40" s="38"/>
      <c r="F40" s="33">
        <f>SUM(F10:F39)</f>
        <v>28210000</v>
      </c>
      <c r="G40" s="34"/>
      <c r="H40" s="33">
        <f>SUM(H10:H39)</f>
        <v>9744500</v>
      </c>
      <c r="I40" s="34"/>
      <c r="J40" s="33">
        <f>SUM(J10:J39)</f>
        <v>6780500</v>
      </c>
      <c r="K40" s="34"/>
      <c r="L40" s="33">
        <f>SUM(L10:L39)</f>
        <v>16525000</v>
      </c>
    </row>
    <row r="42" spans="1:12" ht="19.5" customHeight="1" x14ac:dyDescent="0.3">
      <c r="A42" s="39" t="s">
        <v>88</v>
      </c>
      <c r="B42" s="39"/>
      <c r="C42" s="39"/>
      <c r="D42" s="39"/>
      <c r="E42" s="39"/>
      <c r="F42" s="39"/>
      <c r="G42" s="39"/>
      <c r="H42" s="39"/>
      <c r="I42" s="39"/>
      <c r="J42" s="39"/>
      <c r="K42" s="39"/>
      <c r="L42" s="39"/>
    </row>
    <row r="43" spans="1:12" x14ac:dyDescent="0.3">
      <c r="B43" s="17" t="s">
        <v>89</v>
      </c>
      <c r="E43" s="29">
        <v>0.05</v>
      </c>
      <c r="G43" s="40" t="s">
        <v>90</v>
      </c>
      <c r="H43" s="40"/>
      <c r="I43" s="40"/>
      <c r="J43" s="40"/>
      <c r="K43" s="29">
        <v>0.1</v>
      </c>
    </row>
    <row r="44" spans="1:12" x14ac:dyDescent="0.3">
      <c r="B44" s="17" t="s">
        <v>91</v>
      </c>
      <c r="E44" s="27">
        <v>0</v>
      </c>
      <c r="G44" s="40" t="s">
        <v>92</v>
      </c>
      <c r="H44" s="40"/>
      <c r="I44" s="40"/>
      <c r="J44" s="40"/>
      <c r="K44" s="29">
        <v>0.19</v>
      </c>
    </row>
    <row r="46" spans="1:12" x14ac:dyDescent="0.3">
      <c r="B46" s="41" t="s">
        <v>93</v>
      </c>
      <c r="C46" s="41"/>
      <c r="D46" s="41"/>
      <c r="E46" s="41"/>
      <c r="F46" s="41"/>
      <c r="G46" s="41"/>
      <c r="H46" s="41"/>
      <c r="I46" s="41"/>
      <c r="J46" s="42">
        <f>'Estado de Pago'!$J$40</f>
        <v>6780500</v>
      </c>
      <c r="K46" s="42"/>
      <c r="L46" s="42"/>
    </row>
    <row r="47" spans="1:12" x14ac:dyDescent="0.3">
      <c r="B47" s="43" t="s">
        <v>94</v>
      </c>
      <c r="C47" s="43"/>
      <c r="D47" s="43"/>
      <c r="E47" s="43"/>
      <c r="F47" s="43"/>
      <c r="G47" s="43"/>
      <c r="H47" s="43"/>
      <c r="I47" s="43"/>
      <c r="J47" s="44">
        <f>-'Estado de Pago'!$J$40*$E$43</f>
        <v>-339025</v>
      </c>
      <c r="K47" s="44"/>
      <c r="L47" s="44"/>
    </row>
    <row r="48" spans="1:12" x14ac:dyDescent="0.3">
      <c r="B48" s="43" t="s">
        <v>95</v>
      </c>
      <c r="C48" s="43"/>
      <c r="D48" s="43"/>
      <c r="E48" s="43"/>
      <c r="F48" s="43"/>
      <c r="G48" s="43"/>
      <c r="H48" s="43"/>
      <c r="I48" s="43"/>
      <c r="J48" s="44">
        <f>-'Estado de Pago'!$J$40*$K$43</f>
        <v>-678050</v>
      </c>
      <c r="K48" s="44"/>
      <c r="L48" s="44"/>
    </row>
    <row r="49" spans="1:12" x14ac:dyDescent="0.3">
      <c r="B49" s="43" t="s">
        <v>96</v>
      </c>
      <c r="C49" s="43"/>
      <c r="D49" s="43"/>
      <c r="E49" s="43"/>
      <c r="F49" s="43"/>
      <c r="G49" s="43"/>
      <c r="H49" s="43"/>
      <c r="I49" s="43"/>
      <c r="J49" s="44">
        <f>-$E$44</f>
        <v>0</v>
      </c>
      <c r="K49" s="44"/>
      <c r="L49" s="44"/>
    </row>
    <row r="50" spans="1:12" x14ac:dyDescent="0.3">
      <c r="B50" s="41" t="s">
        <v>97</v>
      </c>
      <c r="C50" s="41"/>
      <c r="D50" s="41"/>
      <c r="E50" s="41"/>
      <c r="F50" s="41"/>
      <c r="G50" s="41"/>
      <c r="H50" s="41"/>
      <c r="I50" s="41"/>
      <c r="J50" s="42">
        <f>'Estado de Pago'!$J$40-'Estado de Pago'!$J$40*$E$43-'Estado de Pago'!$J$40*$K$43-$E$44</f>
        <v>5763425</v>
      </c>
      <c r="K50" s="42"/>
      <c r="L50" s="42"/>
    </row>
    <row r="51" spans="1:12" x14ac:dyDescent="0.3">
      <c r="B51" s="45" t="s">
        <v>98</v>
      </c>
      <c r="C51" s="45"/>
      <c r="D51" s="45"/>
      <c r="E51" s="45"/>
      <c r="F51" s="45"/>
      <c r="G51" s="45"/>
      <c r="H51" s="45"/>
      <c r="I51" s="45"/>
      <c r="J51" s="46">
        <f>J50*$K$44</f>
        <v>1095050.75</v>
      </c>
      <c r="K51" s="46"/>
      <c r="L51" s="46"/>
    </row>
    <row r="52" spans="1:12" ht="19.5" customHeight="1" x14ac:dyDescent="0.3">
      <c r="B52" s="47" t="s">
        <v>99</v>
      </c>
      <c r="C52" s="47"/>
      <c r="D52" s="47"/>
      <c r="E52" s="47"/>
      <c r="F52" s="47"/>
      <c r="G52" s="47"/>
      <c r="H52" s="47"/>
      <c r="I52" s="47"/>
      <c r="J52" s="48">
        <f>J50+J50*$K$44</f>
        <v>6858475.75</v>
      </c>
      <c r="K52" s="48"/>
      <c r="L52" s="48"/>
    </row>
    <row r="54" spans="1:12" ht="39.75" customHeight="1" x14ac:dyDescent="0.3">
      <c r="A54" s="7" t="s">
        <v>100</v>
      </c>
      <c r="B54" s="7"/>
      <c r="C54" s="7"/>
      <c r="D54" s="7"/>
      <c r="E54" s="7"/>
      <c r="F54" s="7"/>
      <c r="G54" s="7"/>
      <c r="H54" s="7"/>
      <c r="I54" s="7"/>
      <c r="J54" s="7"/>
      <c r="K54" s="7"/>
      <c r="L54" s="7"/>
    </row>
    <row r="56" spans="1:12" x14ac:dyDescent="0.3">
      <c r="B56" s="49" t="s">
        <v>101</v>
      </c>
      <c r="C56" s="49"/>
      <c r="D56" s="49"/>
      <c r="F56" s="49" t="s">
        <v>101</v>
      </c>
      <c r="G56" s="49"/>
      <c r="H56" s="49"/>
      <c r="J56" s="49" t="s">
        <v>101</v>
      </c>
      <c r="K56" s="49"/>
      <c r="L56" s="49"/>
    </row>
    <row r="57" spans="1:12" x14ac:dyDescent="0.3">
      <c r="B57" s="50" t="s">
        <v>102</v>
      </c>
      <c r="C57" s="50"/>
      <c r="D57" s="50"/>
      <c r="F57" s="50" t="s">
        <v>103</v>
      </c>
      <c r="G57" s="50"/>
      <c r="H57" s="50"/>
      <c r="J57" s="50" t="s">
        <v>104</v>
      </c>
      <c r="K57" s="50"/>
      <c r="L57" s="50"/>
    </row>
  </sheetData>
  <mergeCells count="44">
    <mergeCell ref="A54:L54"/>
    <mergeCell ref="B56:D56"/>
    <mergeCell ref="F56:H56"/>
    <mergeCell ref="J56:L56"/>
    <mergeCell ref="B57:D57"/>
    <mergeCell ref="F57:H57"/>
    <mergeCell ref="J57:L57"/>
    <mergeCell ref="B50:I50"/>
    <mergeCell ref="J50:L50"/>
    <mergeCell ref="B51:I51"/>
    <mergeCell ref="J51:L51"/>
    <mergeCell ref="B52:I52"/>
    <mergeCell ref="J52:L52"/>
    <mergeCell ref="B47:I47"/>
    <mergeCell ref="J47:L47"/>
    <mergeCell ref="B48:I48"/>
    <mergeCell ref="J48:L48"/>
    <mergeCell ref="B49:I49"/>
    <mergeCell ref="J49:L49"/>
    <mergeCell ref="A40:E40"/>
    <mergeCell ref="A42:L42"/>
    <mergeCell ref="G43:J43"/>
    <mergeCell ref="G44:J44"/>
    <mergeCell ref="B46:I46"/>
    <mergeCell ref="J46:L46"/>
    <mergeCell ref="B5:F5"/>
    <mergeCell ref="I5:L5"/>
    <mergeCell ref="B6:F6"/>
    <mergeCell ref="I6:L6"/>
    <mergeCell ref="A8:A9"/>
    <mergeCell ref="B8:B9"/>
    <mergeCell ref="C8:C9"/>
    <mergeCell ref="D8:D9"/>
    <mergeCell ref="E8:E9"/>
    <mergeCell ref="F8:F9"/>
    <mergeCell ref="G8:H8"/>
    <mergeCell ref="I8:J8"/>
    <mergeCell ref="K8:L8"/>
    <mergeCell ref="A1:L1"/>
    <mergeCell ref="A2:L2"/>
    <mergeCell ref="B3:F3"/>
    <mergeCell ref="I3:L3"/>
    <mergeCell ref="B4:F4"/>
    <mergeCell ref="I4:L4"/>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Portada</vt:lpstr>
      <vt:lpstr>Instrucciones</vt:lpstr>
      <vt:lpstr>Estado de Pago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Calculaobrachile</dc:creator>
  <dc:description/>
  <cp:revision>0</cp:revision>
  <dcterms:created xsi:type="dcterms:W3CDTF">2026-07-16T19:28:28Z</dcterms:created>
  <dcterms:modified xsi:type="dcterms:W3CDTF">2026-07-16T21:38:24Z</dcterms:modified>
  <dc:language>en-US</dc:language>
</cp:coreProperties>
</file>