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ortada" sheetId="1" state="visible" r:id="rId3"/>
    <sheet name="Instrucciones" sheetId="2" state="visible" r:id="rId4"/>
    <sheet name="Parametros" sheetId="3" state="visible" r:id="rId5"/>
    <sheet name="Costo por Trabajador" sheetId="4" state="visible" r:id="rId6"/>
    <sheet name="Costo de Cuadrilla"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<sst xmlns="http://schemas.openxmlformats.org/spreadsheetml/2006/main" count="149" uniqueCount="124">
  <si>
    <t xml:space="preserve">CALCULA OBRA CHILE</t>
  </si>
  <si>
    <t xml:space="preserve">Costo Real de Mano de Obra</t>
  </si>
  <si>
    <t xml:space="preserve">www.calculaobrachile.com   |   contacto@calculaobrachile.com</t>
  </si>
  <si>
    <t xml:space="preserve">LEYES SOCIALES, COSTO POR HORA Y COSTO DE CUADRILLA</t>
  </si>
  <si>
    <t xml:space="preserve">RESUMEN</t>
  </si>
  <si>
    <t xml:space="preserve">Factor de recargo sobre el sueldo</t>
  </si>
  <si>
    <t xml:space="preserve">Recargo en % (leyes sociales + otros)</t>
  </si>
  <si>
    <t xml:space="preserve">N° de trabajadores en el equipo</t>
  </si>
  <si>
    <t xml:space="preserve">Suma de sueldos base (lo que pagas)</t>
  </si>
  <si>
    <t xml:space="preserve">COSTO REAL DEL EQUIPO (mensual)</t>
  </si>
  <si>
    <t xml:space="preserve">Diferencia que se te escapa al mes</t>
  </si>
  <si>
    <t xml:space="preserve">El error más caro al cotizar una obra es usar el sueldo base en vez del costo real. En Chile un trabajador cuesta entre 40% y 60% más que su sueldo por leyes sociales, feriados, EPP y herramientas. Esta planilla te entrega el costo por hora y por cuadrilla que debes usar en tus APU y cotizaciones.</t>
  </si>
  <si>
    <t xml:space="preserve">CALCULA OBRA CHILE  |  COSTO REAL DE MANO DE OBRA</t>
  </si>
  <si>
    <t xml:space="preserve">CÓMO USAR ESTA PLANTILLA - PASO A PASO</t>
  </si>
  <si>
    <t xml:space="preserve">PARA QUÉ SIRVE ESTA PLANTILLA</t>
  </si>
  <si>
    <t xml:space="preserve">En Chile, un trabajador de la construcción cuesta entre 40% y 60% MÁS que el sueldo que recibe, por leyes sociales, feriados, EPP y herramientas. Si cotizas una obra usando el sueldo base, pierdes ese margen. Esta planilla calcula tu costo real por trabajador, por hora y por cuadrilla, para que cotices con el número correcto.</t>
  </si>
  <si>
    <t xml:space="preserve">PASO 1 - Revisa los parámetros (hoja Parametros)</t>
  </si>
  <si>
    <t xml:space="preserve">   -  Vienen cargados los valores 2026 de cargo del empleador: SIS, mutual, seguro de cesantía y reforma previsional.</t>
  </si>
  <si>
    <t xml:space="preserve">   -  Ajusta el 'adicional por riesgo' de tu mutual: en construcción suele ser alto (hasta 3,4%).</t>
  </si>
  <si>
    <t xml:space="preserve">   -  Revisa los 'otros costos': gratificación, feriado, EPP, herramientas, movilización. Pon 'No' en los que no apliquen.</t>
  </si>
  <si>
    <t xml:space="preserve">   -  Abajo verás el FACTOR DE RECARGO: el número por el que se multiplica el sueldo para obtener el costo real.</t>
  </si>
  <si>
    <t xml:space="preserve">PASO 2 - Ingresa tus sueldos (hoja Costo por Trabajador)</t>
  </si>
  <si>
    <t xml:space="preserve">   -  Escribe cada especialidad, el sueldo base mensual que pagas y cuántos trabajadores tienes.</t>
  </si>
  <si>
    <t xml:space="preserve">   -  La planilla calcula: costo real mensual por persona, costo del equipo, costo por día y COSTO POR HORA.</t>
  </si>
  <si>
    <t xml:space="preserve">   -  Abajo se compara lo que pagas contra lo que realmente te cuesta. La diferencia en rojo es lo que se te escapa si cotizas mal.</t>
  </si>
  <si>
    <t xml:space="preserve">PASO 3 - Arma tus cuadrillas (hoja Costo de Cuadrilla)</t>
  </si>
  <si>
    <t xml:space="preserve">   -  Agrupa las filas con el mismo nombre de CUADRILLA (ej. 'Hormigonado': 2 maestros + 3 jornales).</t>
  </si>
  <si>
    <t xml:space="preserve">   -  Elige la especialidad del desplegable; el costo por día se trae solo.</t>
  </si>
  <si>
    <t xml:space="preserve">   -  En la fila principal pon el RENDIMIENTO (cuántas unidades hace esa cuadrilla por jornada).</t>
  </si>
  <si>
    <t xml:space="preserve">   -  Obtienes el COSTO UNITARIO DE MANO DE OBRA ($/m3, $/m2, $/kg) que va directo a tu APU.</t>
  </si>
  <si>
    <t xml:space="preserve">PASO 4 - Usa el número correcto al cotizar</t>
  </si>
  <si>
    <t xml:space="preserve">   -  Para cotizar por hora: usa la columna COSTO POR HORA.</t>
  </si>
  <si>
    <t xml:space="preserve">   -  Para tus APU: usa el COSTO UNITARIO MO de la hoja de cuadrillas.</t>
  </si>
  <si>
    <t xml:space="preserve">   -  Nunca uses el sueldo base directo: ese número no incluye lo que te cuesta de verdad.</t>
  </si>
  <si>
    <t xml:space="preserve">IMPORTANTE</t>
  </si>
  <si>
    <t xml:space="preserve">   -  Los valores vienen actualizados a 2026, pero las tasas cambian: revisa Previred o tu contador una vez al año.</t>
  </si>
  <si>
    <t xml:space="preserve">   -  La Ley 21.561 reduce la jornada a 40 horas de forma gradual: al bajar las horas, el costo por hora sube. Ajusta las horas semanales en la hoja Parametros.</t>
  </si>
  <si>
    <t xml:space="preserve">   -  Esta planilla es una herramienta de estimación de costos, no reemplaza asesoría contable ni laboral.</t>
  </si>
  <si>
    <t xml:space="preserve">PARÁMETROS: LEYES SOCIALES Y JORNADA (editables)</t>
  </si>
  <si>
    <t xml:space="preserve">Valores vigentes 2026 de cargo del EMPLEADOR. Son los que encarecen el costo real por sobre el sueldo que recibe el trabajador. Ajústalos si tu mutual, contrato o convenio difieren.</t>
  </si>
  <si>
    <t xml:space="preserve">A) COTIZACIONES DE CARGO DEL EMPLEADOR</t>
  </si>
  <si>
    <t xml:space="preserve">CONCEPTO</t>
  </si>
  <si>
    <t xml:space="preserve">% SOBRE IMPONIBLE</t>
  </si>
  <si>
    <t xml:space="preserve">APLICA</t>
  </si>
  <si>
    <t xml:space="preserve">NOTA / REFERENCIA</t>
  </si>
  <si>
    <t xml:space="preserve">Seguro de Invalidez y Sobrevivencia (SIS)</t>
  </si>
  <si>
    <t xml:space="preserve">Si</t>
  </si>
  <si>
    <t xml:space="preserve">1,88% hombres / 1,41% mujeres (desde jul-2025)</t>
  </si>
  <si>
    <t xml:space="preserve">Mutual - accidentes del trabajo (base)</t>
  </si>
  <si>
    <t xml:space="preserve">0,93% base (Ley 16.744)</t>
  </si>
  <si>
    <t xml:space="preserve">Mutual - adicional por riesgo</t>
  </si>
  <si>
    <t xml:space="preserve">Construcción: actividad de riesgo. Rango 0% a 3,4%</t>
  </si>
  <si>
    <t xml:space="preserve">Seguro de cesantía (contrato por obra)</t>
  </si>
  <si>
    <t xml:space="preserve">3,0% plazo fijo/por obra; 2,4% indefinido</t>
  </si>
  <si>
    <t xml:space="preserve">Reforma previsional (aporte empleador)</t>
  </si>
  <si>
    <t xml:space="preserve">Ley 21.735, sube gradual hasta 7% al 2033</t>
  </si>
  <si>
    <t xml:space="preserve">SUBTOTAL COTIZACIONES EMPLEADOR</t>
  </si>
  <si>
    <t xml:space="preserve">B) OTROS COSTOS LABORALES (% sobre sueldo)</t>
  </si>
  <si>
    <t xml:space="preserve">%</t>
  </si>
  <si>
    <t xml:space="preserve">NOTA</t>
  </si>
  <si>
    <t xml:space="preserve">Gratificación legal</t>
  </si>
  <si>
    <t xml:space="preserve">25% con tope 4,75 IMM anual (Art. 50 C.Trabajo)</t>
  </si>
  <si>
    <t xml:space="preserve">Feriado anual (vacaciones)</t>
  </si>
  <si>
    <t xml:space="preserve">15 días hábiles/año ≈ 5,8% del año trabajado</t>
  </si>
  <si>
    <t xml:space="preserve">Días festivos / permisos</t>
  </si>
  <si>
    <t xml:space="preserve">Feriados legales no trabajados</t>
  </si>
  <si>
    <t xml:space="preserve">Ropa de trabajo y EPP</t>
  </si>
  <si>
    <t xml:space="preserve">Casco, zapatos, guantes, arnés, etc.</t>
  </si>
  <si>
    <t xml:space="preserve">Herramienta menor y desgaste</t>
  </si>
  <si>
    <t xml:space="preserve">Herramienta de mano del trabajador</t>
  </si>
  <si>
    <t xml:space="preserve">Movilización / colación</t>
  </si>
  <si>
    <t xml:space="preserve">Si el contrato lo contempla (no imponible)</t>
  </si>
  <si>
    <t xml:space="preserve">SUBTOTAL OTROS COSTOS</t>
  </si>
  <si>
    <t xml:space="preserve">FACTOR DE RECARGO TOTAL SOBRE EL SUELDO</t>
  </si>
  <si>
    <t xml:space="preserve">Multiplica el sueldo base por este factor para el costo real</t>
  </si>
  <si>
    <t xml:space="preserve">Recargo expresado en %</t>
  </si>
  <si>
    <t xml:space="preserve">Cuánto MÁS cuesta el trabajador por sobre su sueldo</t>
  </si>
  <si>
    <t xml:space="preserve">C) JORNADA LABORAL (Ley 21.561 - 40 horas)</t>
  </si>
  <si>
    <t xml:space="preserve">Horas por semana</t>
  </si>
  <si>
    <t xml:space="preserve">Ley 21.561: 44h desde abr-2026, 40h a 2028</t>
  </si>
  <si>
    <t xml:space="preserve">Días trabajados por semana</t>
  </si>
  <si>
    <t xml:space="preserve">Jornada típica lunes a viernes</t>
  </si>
  <si>
    <t xml:space="preserve">Semanas por mes (promedio)</t>
  </si>
  <si>
    <t xml:space="preserve">52 semanas / 12 meses</t>
  </si>
  <si>
    <t xml:space="preserve">Días efectivos por mes</t>
  </si>
  <si>
    <t xml:space="preserve">Descontando fines de semana</t>
  </si>
  <si>
    <t xml:space="preserve">Horas efectivas al mes</t>
  </si>
  <si>
    <t xml:space="preserve">Horas semanales x semanas del mes</t>
  </si>
  <si>
    <t xml:space="preserve">Fuentes: cotizaciones de cargo del empleador vigentes 2026 (SIS 1,88%, mutual base 0,93% + adicional por riesgo, cesantía 3% contrato por obra, reforma previsional Ley 21.735). Los 'otros costos' son valores de referencia de mercado: ajústalos a tu realidad. No reemplaza asesoría contable ni laboral.</t>
  </si>
  <si>
    <t xml:space="preserve">COSTO REAL POR TRABAJADOR Y POR HORA</t>
  </si>
  <si>
    <t xml:space="preserve">Escribe el sueldo base líquido/bruto que le pagas a cada especialidad. La planilla le suma las leyes sociales y demás costos (hoja Parametros) y te dice cuánto te cuesta REALMENTE, al mes, al día y por hora.</t>
  </si>
  <si>
    <t xml:space="preserve">ESPECIALIDAD</t>
  </si>
  <si>
    <t xml:space="preserve">SUELDO BASE MENSUAL ($)</t>
  </si>
  <si>
    <t xml:space="preserve">N° TRABAJADORES</t>
  </si>
  <si>
    <t xml:space="preserve">COSTO REAL MENSUAL C/U ($)</t>
  </si>
  <si>
    <t xml:space="preserve">COSTO REAL DEL EQUIPO ($/mes)</t>
  </si>
  <si>
    <t xml:space="preserve">COSTO POR DÍA ($)</t>
  </si>
  <si>
    <t xml:space="preserve">COSTO POR HORA ($)</t>
  </si>
  <si>
    <t xml:space="preserve">RECARGO APLICADO</t>
  </si>
  <si>
    <t xml:space="preserve">Capataz</t>
  </si>
  <si>
    <t xml:space="preserve">Maestro albañil</t>
  </si>
  <si>
    <t xml:space="preserve">Maestro carpintero</t>
  </si>
  <si>
    <t xml:space="preserve">Enfierrador</t>
  </si>
  <si>
    <t xml:space="preserve">Jornal / ayudante</t>
  </si>
  <si>
    <t xml:space="preserve">Maestro eléctrico</t>
  </si>
  <si>
    <t xml:space="preserve">Gásfiter</t>
  </si>
  <si>
    <t xml:space="preserve">TOTALES</t>
  </si>
  <si>
    <t xml:space="preserve">LO QUE PAGAS vs LO QUE REALMENTE TE CUESTA</t>
  </si>
  <si>
    <t xml:space="preserve">Suma de sueldos base del equipo</t>
  </si>
  <si>
    <t xml:space="preserve">Costo REAL del equipo (con leyes sociales y otros)</t>
  </si>
  <si>
    <t xml:space="preserve">DIFERENCIA (lo que se te escapa si cotizas con el sueldo base)</t>
  </si>
  <si>
    <t xml:space="preserve">Celdas ámbar: editables. El COSTO POR HORA es el número que debes usar en tus APU y cotizaciones. Si cotizas usando solo el sueldo base, estás perdiendo el monto en rojo cada mes.</t>
  </si>
  <si>
    <t xml:space="preserve">COSTO DE CUADRILLA POR JORNADA (para tus APU)</t>
  </si>
  <si>
    <t xml:space="preserve">Arma tus cuadrillas típicas y obtén el costo por jornada que necesitas para el Análisis de Precios Unitarios. Los costos se traen automáticamente de la hoja Costo por Trabajador.</t>
  </si>
  <si>
    <t xml:space="preserve">CUADRILLA</t>
  </si>
  <si>
    <t xml:space="preserve">CANTIDAD</t>
  </si>
  <si>
    <t xml:space="preserve">COSTO DÍA C/U ($)</t>
  </si>
  <si>
    <t xml:space="preserve">COSTO CUADRILLA ($/día)</t>
  </si>
  <si>
    <t xml:space="preserve">RENDIMIENTO (un/día)</t>
  </si>
  <si>
    <t xml:space="preserve">COSTO UNITARIO MO ($/un)</t>
  </si>
  <si>
    <t xml:space="preserve">Hormigonado</t>
  </si>
  <si>
    <t xml:space="preserve">Enfierradura</t>
  </si>
  <si>
    <t xml:space="preserve">Albañilería</t>
  </si>
  <si>
    <t xml:space="preserve">Cómo se usa: agrupa las filas por CUADRILLA (mismo nombre). En la fila donde pongas el RENDIMIENTO se calcula el COSTO UNITARIO de mano de obra de esa partida, sumando toda la cuadrilla. Ese es el valor que va en tu APU.</t>
  </si>
</sst>
</file>

<file path=xl/styles.xml><?xml version="1.0" encoding="utf-8"?>
<styleSheet xmlns="http://schemas.openxmlformats.org/spreadsheetml/2006/main">
  <numFmts count="8">
    <numFmt numFmtId="164" formatCode="General"/>
    <numFmt numFmtId="165" formatCode="0.000"/>
    <numFmt numFmtId="166" formatCode="0.0%"/>
    <numFmt numFmtId="167" formatCode="#,##0"/>
    <numFmt numFmtId="168" formatCode="\$#,##0"/>
    <numFmt numFmtId="169" formatCode="0.00%"/>
    <numFmt numFmtId="170" formatCode="#,##0.00"/>
    <numFmt numFmtId="171" formatCode="#,##0.0"/>
  </numFmts>
  <fonts count="23">
    <font>
      <sz val="11"/>
      <color theme="1"/>
      <name val="Calibri"/>
      <family val="2"/>
      <charset val="1"/>
    </font>
    <font>
      <sz val="10"/>
      <name val="Arial"/>
      <family val="0"/>
    </font>
    <font>
      <sz val="10"/>
      <name val="Arial"/>
      <family val="0"/>
    </font>
    <font>
      <sz val="10"/>
      <name val="Arial"/>
      <family val="0"/>
    </font>
    <font>
      <b val="true"/>
      <sz val="18"/>
      <color rgb="FF102A43"/>
      <name val="Arial"/>
      <family val="0"/>
      <charset val="1"/>
    </font>
    <font>
      <i val="true"/>
      <sz val="10"/>
      <color rgb="FF0F766E"/>
      <name val="Arial"/>
      <family val="0"/>
      <charset val="1"/>
    </font>
    <font>
      <sz val="9"/>
      <color rgb="FF1E293B"/>
      <name val="Arial"/>
      <family val="0"/>
      <charset val="1"/>
    </font>
    <font>
      <b val="true"/>
      <sz val="9"/>
      <color rgb="FFFFFFFF"/>
      <name val="Arial"/>
      <family val="0"/>
      <charset val="1"/>
    </font>
    <font>
      <b val="true"/>
      <sz val="14"/>
      <color rgb="FFFFFFFF"/>
      <name val="Arial"/>
      <family val="0"/>
      <charset val="1"/>
    </font>
    <font>
      <b val="true"/>
      <sz val="9"/>
      <color rgb="FF1E293B"/>
      <name val="Arial"/>
      <family val="0"/>
      <charset val="1"/>
    </font>
    <font>
      <b val="true"/>
      <sz val="12"/>
      <color rgb="FF102A43"/>
      <name val="Arial"/>
      <family val="0"/>
      <charset val="1"/>
    </font>
    <font>
      <b val="true"/>
      <sz val="10"/>
      <color rgb="FFDC2626"/>
      <name val="Arial"/>
      <family val="0"/>
      <charset val="1"/>
    </font>
    <font>
      <b val="true"/>
      <sz val="10"/>
      <color rgb="FF102A43"/>
      <name val="Arial"/>
      <family val="0"/>
      <charset val="1"/>
    </font>
    <font>
      <i val="true"/>
      <sz val="8"/>
      <color rgb="FF64748B"/>
      <name val="Arial"/>
      <family val="0"/>
      <charset val="1"/>
    </font>
    <font>
      <b val="true"/>
      <sz val="12"/>
      <color rgb="FFFFFFFF"/>
      <name val="Arial"/>
      <family val="0"/>
      <charset val="1"/>
    </font>
    <font>
      <b val="true"/>
      <sz val="11"/>
      <color rgb="FFFFFFFF"/>
      <name val="Arial"/>
      <family val="0"/>
      <charset val="1"/>
    </font>
    <font>
      <b val="true"/>
      <sz val="10"/>
      <color rgb="FFFFFFFF"/>
      <name val="Arial"/>
      <family val="0"/>
      <charset val="1"/>
    </font>
    <font>
      <sz val="8"/>
      <color rgb="FF64748B"/>
      <name val="Arial"/>
      <family val="0"/>
      <charset val="1"/>
    </font>
    <font>
      <b val="true"/>
      <sz val="9"/>
      <color rgb="FF102A43"/>
      <name val="Arial"/>
      <family val="0"/>
      <charset val="1"/>
    </font>
    <font>
      <b val="true"/>
      <sz val="11"/>
      <color rgb="FF102A43"/>
      <name val="Arial"/>
      <family val="0"/>
      <charset val="1"/>
    </font>
    <font>
      <b val="true"/>
      <sz val="9.5"/>
      <color rgb="FF1E293B"/>
      <name val="Arial"/>
      <family val="0"/>
      <charset val="1"/>
    </font>
    <font>
      <b val="true"/>
      <sz val="9.5"/>
      <color rgb="FFDC2626"/>
      <name val="Arial"/>
      <family val="0"/>
      <charset val="1"/>
    </font>
    <font>
      <b val="true"/>
      <sz val="9"/>
      <color rgb="FFDC2626"/>
      <name val="Arial"/>
      <family val="0"/>
      <charset val="1"/>
    </font>
  </fonts>
  <fills count="9">
    <fill>
      <patternFill patternType="none"/>
    </fill>
    <fill>
      <patternFill patternType="gray125"/>
    </fill>
    <fill>
      <patternFill patternType="solid">
        <fgColor rgb="FF102A43"/>
        <bgColor rgb="FF1E293B"/>
      </patternFill>
    </fill>
    <fill>
      <patternFill patternType="solid">
        <fgColor rgb="FF0F766E"/>
        <bgColor rgb="FF008080"/>
      </patternFill>
    </fill>
    <fill>
      <patternFill patternType="solid">
        <fgColor rgb="FFF59E0B"/>
        <bgColor rgb="FFFFCC00"/>
      </patternFill>
    </fill>
    <fill>
      <patternFill patternType="solid">
        <fgColor rgb="FFFEE2E2"/>
        <bgColor rgb="FFFEF3C7"/>
      </patternFill>
    </fill>
    <fill>
      <patternFill patternType="solid">
        <fgColor rgb="FFF1F5F9"/>
        <bgColor rgb="FFFFFFFF"/>
      </patternFill>
    </fill>
    <fill>
      <patternFill patternType="solid">
        <fgColor rgb="FFFFFFFF"/>
        <bgColor rgb="FFF1F5F9"/>
      </patternFill>
    </fill>
    <fill>
      <patternFill patternType="solid">
        <fgColor rgb="FFFEF3C7"/>
        <bgColor rgb="FFFEE2E2"/>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7" fillId="2" borderId="0" xfId="0" applyFont="true" applyBorder="true" applyAlignment="true" applyProtection="false">
      <alignment horizontal="left" vertical="center" textRotation="0" wrapText="false" indent="1" shrinkToFit="false"/>
      <protection locked="true" hidden="false"/>
    </xf>
    <xf numFmtId="164" fontId="8" fillId="3" borderId="0"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5" fontId="10" fillId="4" borderId="1" xfId="0" applyFont="true" applyBorder="true" applyAlignment="true" applyProtection="false">
      <alignment horizontal="center" vertical="center" textRotation="0" wrapText="false" indent="0" shrinkToFit="false"/>
      <protection locked="true" hidden="false"/>
    </xf>
    <xf numFmtId="166" fontId="11" fillId="5" borderId="1" xfId="0" applyFont="true" applyBorder="true" applyAlignment="true" applyProtection="false">
      <alignment horizontal="center" vertical="center" textRotation="0" wrapText="false" indent="0" shrinkToFit="false"/>
      <protection locked="true" hidden="false"/>
    </xf>
    <xf numFmtId="167" fontId="12" fillId="6" borderId="1" xfId="0" applyFont="true" applyBorder="true" applyAlignment="true" applyProtection="false">
      <alignment horizontal="center" vertical="center" textRotation="0" wrapText="false" indent="0" shrinkToFit="false"/>
      <protection locked="true" hidden="false"/>
    </xf>
    <xf numFmtId="168" fontId="12" fillId="6" borderId="1" xfId="0" applyFont="true" applyBorder="true" applyAlignment="true" applyProtection="false">
      <alignment horizontal="center" vertical="center" textRotation="0" wrapText="false" indent="0" shrinkToFit="false"/>
      <protection locked="true" hidden="false"/>
    </xf>
    <xf numFmtId="168" fontId="10" fillId="4" borderId="1" xfId="0" applyFont="true" applyBorder="true" applyAlignment="true" applyProtection="false">
      <alignment horizontal="center" vertical="center" textRotation="0" wrapText="false" indent="0" shrinkToFit="false"/>
      <protection locked="true" hidden="false"/>
    </xf>
    <xf numFmtId="168" fontId="11" fillId="5"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xf numFmtId="164" fontId="14" fillId="2" borderId="0" xfId="0" applyFont="true" applyBorder="true" applyAlignment="true" applyProtection="false">
      <alignment horizontal="left" vertical="center" textRotation="0" wrapText="false" indent="1" shrinkToFit="false"/>
      <protection locked="true" hidden="false"/>
    </xf>
    <xf numFmtId="164" fontId="14" fillId="3" borderId="0" xfId="0" applyFont="true" applyBorder="true" applyAlignment="true" applyProtection="false">
      <alignment horizontal="left" vertical="center" textRotation="0" wrapText="false" indent="1"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15" fillId="3" borderId="0" xfId="0" applyFont="true" applyBorder="true" applyAlignment="true" applyProtection="false">
      <alignment horizontal="left" vertical="center" textRotation="0" wrapText="false" indent="1" shrinkToFit="false"/>
      <protection locked="true" hidden="false"/>
    </xf>
    <xf numFmtId="164" fontId="16" fillId="2" borderId="0" xfId="0" applyFont="true" applyBorder="true" applyAlignment="true" applyProtection="false">
      <alignment horizontal="left" vertical="center" textRotation="0" wrapText="false" indent="1"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left" vertical="center" textRotation="0" wrapText="false" indent="0" shrinkToFit="false"/>
      <protection locked="true" hidden="false"/>
    </xf>
    <xf numFmtId="169" fontId="6" fillId="8" borderId="1" xfId="0" applyFont="true" applyBorder="true" applyAlignment="true" applyProtection="false">
      <alignment horizontal="center" vertical="center" textRotation="0" wrapText="false" indent="0" shrinkToFit="false"/>
      <protection locked="true" hidden="false"/>
    </xf>
    <xf numFmtId="164" fontId="6" fillId="8" borderId="1" xfId="0" applyFont="true" applyBorder="true" applyAlignment="true" applyProtection="false">
      <alignment horizontal="center" vertical="center" textRotation="0" wrapText="false" indent="0" shrinkToFit="false"/>
      <protection locked="true" hidden="false"/>
    </xf>
    <xf numFmtId="164" fontId="17" fillId="7" borderId="1" xfId="0" applyFont="true" applyBorder="true" applyAlignment="true" applyProtection="false">
      <alignment horizontal="left" vertical="center" textRotation="0" wrapText="true" indent="0" shrinkToFit="false"/>
      <protection locked="true" hidden="false"/>
    </xf>
    <xf numFmtId="164" fontId="6" fillId="6" borderId="1" xfId="0" applyFont="true" applyBorder="true" applyAlignment="true" applyProtection="false">
      <alignment horizontal="left" vertical="center" textRotation="0" wrapText="false" indent="0" shrinkToFit="false"/>
      <protection locked="true" hidden="false"/>
    </xf>
    <xf numFmtId="164" fontId="17" fillId="6" borderId="1" xfId="0" applyFont="true" applyBorder="true" applyAlignment="true" applyProtection="false">
      <alignment horizontal="left" vertical="center" textRotation="0" wrapText="true" indent="0" shrinkToFit="false"/>
      <protection locked="true" hidden="false"/>
    </xf>
    <xf numFmtId="164" fontId="18" fillId="4" borderId="1" xfId="0" applyFont="true" applyBorder="true" applyAlignment="true" applyProtection="false">
      <alignment horizontal="right" vertical="center" textRotation="0" wrapText="false" indent="0" shrinkToFit="false"/>
      <protection locked="true" hidden="false"/>
    </xf>
    <xf numFmtId="169" fontId="18" fillId="4" borderId="1" xfId="0" applyFont="true" applyBorder="true" applyAlignment="true" applyProtection="false">
      <alignment horizontal="center" vertical="center" textRotation="0" wrapText="false" indent="0" shrinkToFit="false"/>
      <protection locked="true" hidden="false"/>
    </xf>
    <xf numFmtId="164" fontId="6" fillId="4" borderId="1" xfId="0" applyFont="true" applyBorder="true" applyAlignment="true" applyProtection="false">
      <alignment horizontal="left" vertical="center" textRotation="0" wrapText="false" indent="0" shrinkToFit="false"/>
      <protection locked="true" hidden="false"/>
    </xf>
    <xf numFmtId="164" fontId="19" fillId="4" borderId="1" xfId="0" applyFont="true" applyBorder="true" applyAlignment="true" applyProtection="false">
      <alignment horizontal="left" vertical="center" textRotation="0" wrapText="false" indent="0" shrinkToFit="false"/>
      <protection locked="true" hidden="false"/>
    </xf>
    <xf numFmtId="164" fontId="13" fillId="4" borderId="1" xfId="0" applyFont="true" applyBorder="true" applyAlignment="true" applyProtection="false">
      <alignment horizontal="left" vertical="center" textRotation="0" wrapText="false" indent="0" shrinkToFit="false"/>
      <protection locked="true" hidden="false"/>
    </xf>
    <xf numFmtId="166" fontId="11" fillId="6"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70" fontId="6" fillId="8" borderId="1" xfId="0" applyFont="true" applyBorder="true" applyAlignment="true" applyProtection="false">
      <alignment horizontal="center" vertical="center" textRotation="0" wrapText="false" indent="0" shrinkToFit="false"/>
      <protection locked="true" hidden="false"/>
    </xf>
    <xf numFmtId="164" fontId="9" fillId="6" borderId="1" xfId="0" applyFont="true" applyBorder="true" applyAlignment="true" applyProtection="false">
      <alignment horizontal="left" vertical="center" textRotation="0" wrapText="false" indent="0" shrinkToFit="false"/>
      <protection locked="true" hidden="false"/>
    </xf>
    <xf numFmtId="171" fontId="9" fillId="6" borderId="1" xfId="0" applyFont="true" applyBorder="true" applyAlignment="true" applyProtection="false">
      <alignment horizontal="center" vertical="center" textRotation="0" wrapText="false" indent="0" shrinkToFit="false"/>
      <protection locked="true" hidden="false"/>
    </xf>
    <xf numFmtId="164" fontId="13" fillId="6" borderId="1" xfId="0" applyFont="true" applyBorder="true" applyAlignment="true" applyProtection="false">
      <alignment horizontal="left" vertical="center" textRotation="0" wrapText="false" indent="0" shrinkToFit="false"/>
      <protection locked="true" hidden="false"/>
    </xf>
    <xf numFmtId="164" fontId="6" fillId="8" borderId="1" xfId="0" applyFont="true" applyBorder="true" applyAlignment="true" applyProtection="false">
      <alignment horizontal="left" vertical="center" textRotation="0" wrapText="false" indent="0" shrinkToFit="false"/>
      <protection locked="true" hidden="false"/>
    </xf>
    <xf numFmtId="168" fontId="6" fillId="8" borderId="1" xfId="0" applyFont="true" applyBorder="true" applyAlignment="true" applyProtection="false">
      <alignment horizontal="right" vertical="center" textRotation="0" wrapText="false" indent="0" shrinkToFit="false"/>
      <protection locked="true" hidden="false"/>
    </xf>
    <xf numFmtId="167" fontId="6" fillId="8" borderId="1" xfId="0" applyFont="true" applyBorder="true" applyAlignment="true" applyProtection="false">
      <alignment horizontal="center" vertical="center" textRotation="0" wrapText="false" indent="0" shrinkToFit="false"/>
      <protection locked="true" hidden="false"/>
    </xf>
    <xf numFmtId="168" fontId="6" fillId="7" borderId="1" xfId="0" applyFont="true" applyBorder="true" applyAlignment="true" applyProtection="false">
      <alignment horizontal="right" vertical="center" textRotation="0" wrapText="false" indent="0" shrinkToFit="false"/>
      <protection locked="true" hidden="false"/>
    </xf>
    <xf numFmtId="166" fontId="6" fillId="7" borderId="1" xfId="0" applyFont="true" applyBorder="true" applyAlignment="true" applyProtection="false">
      <alignment horizontal="center" vertical="center" textRotation="0" wrapText="false" indent="0" shrinkToFit="false"/>
      <protection locked="true" hidden="false"/>
    </xf>
    <xf numFmtId="168" fontId="6" fillId="6" borderId="1" xfId="0" applyFont="true" applyBorder="true" applyAlignment="true" applyProtection="false">
      <alignment horizontal="right" vertical="center" textRotation="0" wrapText="false" indent="0" shrinkToFit="false"/>
      <protection locked="true" hidden="false"/>
    </xf>
    <xf numFmtId="166" fontId="6" fillId="6" borderId="1" xfId="0" applyFont="true" applyBorder="true" applyAlignment="true" applyProtection="false">
      <alignment horizontal="center" vertical="center" textRotation="0" wrapText="false" indent="0" shrinkToFit="false"/>
      <protection locked="true" hidden="false"/>
    </xf>
    <xf numFmtId="168" fontId="18" fillId="4" borderId="1" xfId="0" applyFont="true" applyBorder="true" applyAlignment="true" applyProtection="false">
      <alignment horizontal="right" vertical="center" textRotation="0" wrapText="false" indent="0" shrinkToFit="false"/>
      <protection locked="true" hidden="false"/>
    </xf>
    <xf numFmtId="167" fontId="18" fillId="4" borderId="1"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false">
      <alignment horizontal="left" vertical="center" textRotation="0" wrapText="false" indent="0" shrinkToFit="false"/>
      <protection locked="true" hidden="false"/>
    </xf>
    <xf numFmtId="168" fontId="9" fillId="6" borderId="1" xfId="0" applyFont="true" applyBorder="true" applyAlignment="true" applyProtection="false">
      <alignment horizontal="right" vertical="center" textRotation="0" wrapText="false" indent="0" shrinkToFit="false"/>
      <protection locked="true" hidden="false"/>
    </xf>
    <xf numFmtId="164" fontId="21" fillId="0" borderId="0" xfId="0" applyFont="true" applyBorder="true" applyAlignment="true" applyProtection="false">
      <alignment horizontal="left" vertical="center" textRotation="0" wrapText="false" indent="0" shrinkToFit="false"/>
      <protection locked="true" hidden="false"/>
    </xf>
    <xf numFmtId="168" fontId="22" fillId="5" borderId="1" xfId="0" applyFont="true" applyBorder="true" applyAlignment="true" applyProtection="false">
      <alignment horizontal="right" vertical="center" textRotation="0" wrapText="false" indent="0" shrinkToFit="false"/>
      <protection locked="true" hidden="false"/>
    </xf>
    <xf numFmtId="171" fontId="6" fillId="8"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3C7"/>
      <rgbColor rgb="FFF1F5F9"/>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E2E2"/>
      <rgbColor rgb="FF3366FF"/>
      <rgbColor rgb="FF33CCCC"/>
      <rgbColor rgb="FF99CC00"/>
      <rgbColor rgb="FFFFCC00"/>
      <rgbColor rgb="FFF59E0B"/>
      <rgbColor rgb="FFFF6600"/>
      <rgbColor rgb="FF64748B"/>
      <rgbColor rgb="FF969696"/>
      <rgbColor rgb="FF102A43"/>
      <rgbColor rgb="FF339966"/>
      <rgbColor rgb="FF003300"/>
      <rgbColor rgb="FF333300"/>
      <rgbColor rgb="FF993300"/>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243360</xdr:colOff>
      <xdr:row>3</xdr:row>
      <xdr:rowOff>37800</xdr:rowOff>
    </xdr:to>
    <xdr:pic>
      <xdr:nvPicPr>
        <xdr:cNvPr id="0" name="Image 1" descr="Picture"/>
        <xdr:cNvPicPr/>
      </xdr:nvPicPr>
      <xdr:blipFill>
        <a:blip r:embed="rId1"/>
        <a:stretch/>
      </xdr:blipFill>
      <xdr:spPr>
        <a:xfrm>
          <a:off x="0" y="0"/>
          <a:ext cx="666360" cy="666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8"/>
    <col collapsed="false" customWidth="true" hidden="false" outlineLevel="0" max="3" min="3" style="0" width="20"/>
    <col collapsed="false" customWidth="true" hidden="false" outlineLevel="0" max="5" min="4" style="0" width="18"/>
  </cols>
  <sheetData>
    <row r="1" customFormat="false" ht="19.5" hidden="false" customHeight="true" outlineLevel="0" collapsed="false">
      <c r="A1" s="1"/>
      <c r="B1" s="2" t="s">
        <v>0</v>
      </c>
    </row>
    <row r="2" customFormat="false" ht="15" hidden="false" customHeight="false" outlineLevel="0" collapsed="false">
      <c r="A2" s="1"/>
      <c r="B2" s="3" t="s">
        <v>1</v>
      </c>
    </row>
    <row r="3" customFormat="false" ht="15" hidden="false" customHeight="false" outlineLevel="0" collapsed="false">
      <c r="A3" s="1"/>
      <c r="B3" s="4" t="s">
        <v>2</v>
      </c>
    </row>
    <row r="4" customFormat="false" ht="15" hidden="false" customHeight="false" outlineLevel="0" collapsed="false">
      <c r="A4" s="1"/>
    </row>
    <row r="5" customFormat="false" ht="15" hidden="false" customHeight="false" outlineLevel="0" collapsed="false">
      <c r="A5" s="1"/>
    </row>
    <row r="6" customFormat="false" ht="15" hidden="false" customHeight="false" outlineLevel="0" collapsed="false">
      <c r="A6" s="1"/>
    </row>
    <row r="7" customFormat="false" ht="21.75" hidden="false" customHeight="true" outlineLevel="0" collapsed="false">
      <c r="A7" s="5" t="s">
        <v>3</v>
      </c>
      <c r="B7" s="5"/>
      <c r="C7" s="5"/>
      <c r="D7" s="5"/>
      <c r="E7" s="5"/>
    </row>
    <row r="8" customFormat="false" ht="25.5" hidden="false" customHeight="true" outlineLevel="0" collapsed="false">
      <c r="A8" s="6" t="s">
        <v>4</v>
      </c>
      <c r="B8" s="6"/>
      <c r="C8" s="6"/>
      <c r="D8" s="6"/>
      <c r="E8" s="6"/>
    </row>
    <row r="10" customFormat="false" ht="15" hidden="false" customHeight="false" outlineLevel="0" collapsed="false">
      <c r="A10" s="7" t="s">
        <v>5</v>
      </c>
      <c r="B10" s="7"/>
      <c r="C10" s="7"/>
      <c r="D10" s="8" t="n">
        <f aca="false">Parametros!$C$24</f>
        <v>1.5181</v>
      </c>
      <c r="E10" s="8"/>
    </row>
    <row r="11" customFormat="false" ht="15" hidden="false" customHeight="false" outlineLevel="0" collapsed="false">
      <c r="A11" s="7" t="s">
        <v>6</v>
      </c>
      <c r="B11" s="7"/>
      <c r="C11" s="7"/>
      <c r="D11" s="9" t="n">
        <f aca="false">Parametros!$C$24-1</f>
        <v>0.5181</v>
      </c>
      <c r="E11" s="9"/>
    </row>
    <row r="12" customFormat="false" ht="15" hidden="false" customHeight="false" outlineLevel="0" collapsed="false">
      <c r="A12" s="7" t="s">
        <v>7</v>
      </c>
      <c r="B12" s="7"/>
      <c r="C12" s="7"/>
      <c r="D12" s="10" t="n">
        <f aca="false">'Costo por Trabajador'!$C$21</f>
        <v>17</v>
      </c>
      <c r="E12" s="10"/>
    </row>
    <row r="13" customFormat="false" ht="15" hidden="false" customHeight="false" outlineLevel="0" collapsed="false">
      <c r="A13" s="7" t="s">
        <v>8</v>
      </c>
      <c r="B13" s="7"/>
      <c r="C13" s="7"/>
      <c r="D13" s="11" t="n">
        <f aca="false">'Costo por Trabajador'!$B$21</f>
        <v>11790000</v>
      </c>
      <c r="E13" s="11"/>
    </row>
    <row r="14" customFormat="false" ht="15" hidden="false" customHeight="false" outlineLevel="0" collapsed="false">
      <c r="A14" s="7" t="s">
        <v>9</v>
      </c>
      <c r="B14" s="7"/>
      <c r="C14" s="7"/>
      <c r="D14" s="12" t="n">
        <f aca="false">'Costo por Trabajador'!$E$21</f>
        <v>17898399</v>
      </c>
      <c r="E14" s="12"/>
    </row>
    <row r="15" customFormat="false" ht="15" hidden="false" customHeight="false" outlineLevel="0" collapsed="false">
      <c r="A15" s="7" t="s">
        <v>10</v>
      </c>
      <c r="B15" s="7"/>
      <c r="C15" s="7"/>
      <c r="D15" s="13" t="n">
        <f aca="false">'Costo por Trabajador'!$E$21-'Costo por Trabajador'!$B$21</f>
        <v>6108399</v>
      </c>
      <c r="E15" s="13"/>
    </row>
    <row r="17" customFormat="false" ht="45.75" hidden="false" customHeight="true" outlineLevel="0" collapsed="false">
      <c r="A17" s="14" t="s">
        <v>11</v>
      </c>
      <c r="B17" s="14"/>
      <c r="C17" s="14"/>
      <c r="D17" s="14"/>
      <c r="E17" s="14"/>
    </row>
  </sheetData>
  <mergeCells count="16">
    <mergeCell ref="A1:A6"/>
    <mergeCell ref="A7:E7"/>
    <mergeCell ref="A8:E8"/>
    <mergeCell ref="A10:C10"/>
    <mergeCell ref="D10:E10"/>
    <mergeCell ref="A11:C11"/>
    <mergeCell ref="D11:E11"/>
    <mergeCell ref="A12:C12"/>
    <mergeCell ref="D12:E12"/>
    <mergeCell ref="A13:C13"/>
    <mergeCell ref="D13:E13"/>
    <mergeCell ref="A14:C14"/>
    <mergeCell ref="D14:E14"/>
    <mergeCell ref="A15:C15"/>
    <mergeCell ref="D15:E15"/>
    <mergeCell ref="A17:E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4" hidden="false" customHeight="true" outlineLevel="0" collapsed="false">
      <c r="A1" s="15" t="s">
        <v>12</v>
      </c>
      <c r="B1" s="15"/>
    </row>
    <row r="2" customFormat="false" ht="21.75" hidden="false" customHeight="true" outlineLevel="0" collapsed="false">
      <c r="A2" s="16" t="s">
        <v>13</v>
      </c>
      <c r="B2" s="16"/>
    </row>
    <row r="4" customFormat="false" ht="6" hidden="false" customHeight="true" outlineLevel="0" collapsed="false"/>
    <row r="5" customFormat="false" ht="15.75" hidden="false" customHeight="true" outlineLevel="0" collapsed="false">
      <c r="B5" s="17" t="s">
        <v>14</v>
      </c>
    </row>
    <row r="6" customFormat="false" ht="45.75" hidden="false" customHeight="true" outlineLevel="0" collapsed="false">
      <c r="B6" s="18" t="s">
        <v>15</v>
      </c>
    </row>
    <row r="7" customFormat="false" ht="6" hidden="false" customHeight="true" outlineLevel="0" collapsed="false"/>
    <row r="8" customFormat="false" ht="15.75" hidden="false" customHeight="true" outlineLevel="0" collapsed="false">
      <c r="B8" s="17" t="s">
        <v>16</v>
      </c>
    </row>
    <row r="9" customFormat="false" ht="15.75" hidden="false" customHeight="true" outlineLevel="0" collapsed="false">
      <c r="B9" s="18" t="s">
        <v>17</v>
      </c>
    </row>
    <row r="10" customFormat="false" ht="15.75" hidden="false" customHeight="true" outlineLevel="0" collapsed="false">
      <c r="B10" s="18" t="s">
        <v>18</v>
      </c>
    </row>
    <row r="11" customFormat="false" ht="15.75" hidden="false" customHeight="true" outlineLevel="0" collapsed="false">
      <c r="B11" s="18" t="s">
        <v>19</v>
      </c>
    </row>
    <row r="12" customFormat="false" ht="15.75" hidden="false" customHeight="true" outlineLevel="0" collapsed="false">
      <c r="B12" s="18" t="s">
        <v>20</v>
      </c>
    </row>
    <row r="13" customFormat="false" ht="6" hidden="false" customHeight="true" outlineLevel="0" collapsed="false"/>
    <row r="14" customFormat="false" ht="15.75" hidden="false" customHeight="true" outlineLevel="0" collapsed="false">
      <c r="B14" s="17" t="s">
        <v>21</v>
      </c>
    </row>
    <row r="15" customFormat="false" ht="15.75" hidden="false" customHeight="true" outlineLevel="0" collapsed="false">
      <c r="B15" s="18" t="s">
        <v>22</v>
      </c>
    </row>
    <row r="16" customFormat="false" ht="15.75" hidden="false" customHeight="true" outlineLevel="0" collapsed="false">
      <c r="B16" s="18" t="s">
        <v>23</v>
      </c>
    </row>
    <row r="17" customFormat="false" ht="15.75" hidden="false" customHeight="true" outlineLevel="0" collapsed="false">
      <c r="B17" s="18" t="s">
        <v>24</v>
      </c>
    </row>
    <row r="18" customFormat="false" ht="6" hidden="false" customHeight="true" outlineLevel="0" collapsed="false"/>
    <row r="19" customFormat="false" ht="15.75" hidden="false" customHeight="true" outlineLevel="0" collapsed="false">
      <c r="B19" s="17" t="s">
        <v>25</v>
      </c>
    </row>
    <row r="20" customFormat="false" ht="15.75" hidden="false" customHeight="true" outlineLevel="0" collapsed="false">
      <c r="B20" s="18" t="s">
        <v>26</v>
      </c>
    </row>
    <row r="21" customFormat="false" ht="15.75" hidden="false" customHeight="true" outlineLevel="0" collapsed="false">
      <c r="B21" s="18" t="s">
        <v>27</v>
      </c>
    </row>
    <row r="22" customFormat="false" ht="15.75" hidden="false" customHeight="true" outlineLevel="0" collapsed="false">
      <c r="B22" s="18" t="s">
        <v>28</v>
      </c>
    </row>
    <row r="23" customFormat="false" ht="15.75" hidden="false" customHeight="true" outlineLevel="0" collapsed="false">
      <c r="B23" s="18" t="s">
        <v>29</v>
      </c>
    </row>
    <row r="24" customFormat="false" ht="6" hidden="false" customHeight="true" outlineLevel="0" collapsed="false"/>
    <row r="25" customFormat="false" ht="15.75" hidden="false" customHeight="true" outlineLevel="0" collapsed="false">
      <c r="B25" s="17" t="s">
        <v>30</v>
      </c>
    </row>
    <row r="26" customFormat="false" ht="15.75" hidden="false" customHeight="true" outlineLevel="0" collapsed="false">
      <c r="B26" s="18" t="s">
        <v>31</v>
      </c>
    </row>
    <row r="27" customFormat="false" ht="15.75" hidden="false" customHeight="true" outlineLevel="0" collapsed="false">
      <c r="B27" s="18" t="s">
        <v>32</v>
      </c>
    </row>
    <row r="28" customFormat="false" ht="15.75" hidden="false" customHeight="true" outlineLevel="0" collapsed="false">
      <c r="B28" s="18" t="s">
        <v>33</v>
      </c>
    </row>
    <row r="29" customFormat="false" ht="6" hidden="false" customHeight="true" outlineLevel="0" collapsed="false"/>
    <row r="30" customFormat="false" ht="15.75" hidden="false" customHeight="true" outlineLevel="0" collapsed="false">
      <c r="B30" s="17" t="s">
        <v>34</v>
      </c>
    </row>
    <row r="31" customFormat="false" ht="15.75" hidden="false" customHeight="true" outlineLevel="0" collapsed="false">
      <c r="B31" s="18" t="s">
        <v>35</v>
      </c>
    </row>
    <row r="32" customFormat="false" ht="15.75" hidden="false" customHeight="true" outlineLevel="0" collapsed="false">
      <c r="B32" s="18" t="s">
        <v>36</v>
      </c>
    </row>
    <row r="33" customFormat="false" ht="15.75" hidden="false" customHeight="true" outlineLevel="0" collapsed="false">
      <c r="B33" s="18" t="s">
        <v>37</v>
      </c>
    </row>
  </sheetData>
  <mergeCells count="2">
    <mergeCell ref="A1:B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3" min="2" style="0" width="16"/>
    <col collapsed="false" customWidth="true" hidden="false" outlineLevel="0" max="4" min="4" style="0" width="44"/>
  </cols>
  <sheetData>
    <row r="1" customFormat="false" ht="21.75" hidden="false" customHeight="true" outlineLevel="0" collapsed="false">
      <c r="A1" s="15" t="s">
        <v>12</v>
      </c>
      <c r="B1" s="15"/>
      <c r="C1" s="15"/>
      <c r="D1" s="15"/>
    </row>
    <row r="2" customFormat="false" ht="21.75" hidden="false" customHeight="true" outlineLevel="0" collapsed="false">
      <c r="A2" s="19" t="s">
        <v>38</v>
      </c>
      <c r="B2" s="19"/>
      <c r="C2" s="19"/>
      <c r="D2" s="19"/>
    </row>
    <row r="3" customFormat="false" ht="25.5" hidden="false" customHeight="true" outlineLevel="0" collapsed="false">
      <c r="A3" s="14" t="s">
        <v>39</v>
      </c>
      <c r="B3" s="14"/>
      <c r="C3" s="14"/>
      <c r="D3" s="14"/>
    </row>
    <row r="5" customFormat="false" ht="18" hidden="false" customHeight="true" outlineLevel="0" collapsed="false">
      <c r="A5" s="20" t="s">
        <v>40</v>
      </c>
      <c r="B5" s="20"/>
      <c r="C5" s="20"/>
      <c r="D5" s="20"/>
    </row>
    <row r="6" customFormat="false" ht="22.35" hidden="false" customHeight="false" outlineLevel="0" collapsed="false">
      <c r="A6" s="21" t="s">
        <v>41</v>
      </c>
      <c r="B6" s="22" t="s">
        <v>42</v>
      </c>
      <c r="C6" s="21" t="s">
        <v>43</v>
      </c>
      <c r="D6" s="21" t="s">
        <v>44</v>
      </c>
    </row>
    <row r="7" customFormat="false" ht="15" hidden="false" customHeight="false" outlineLevel="0" collapsed="false">
      <c r="A7" s="23" t="s">
        <v>45</v>
      </c>
      <c r="B7" s="24" t="n">
        <v>0.0188</v>
      </c>
      <c r="C7" s="25" t="s">
        <v>46</v>
      </c>
      <c r="D7" s="26" t="s">
        <v>47</v>
      </c>
    </row>
    <row r="8" customFormat="false" ht="15" hidden="false" customHeight="false" outlineLevel="0" collapsed="false">
      <c r="A8" s="27" t="s">
        <v>48</v>
      </c>
      <c r="B8" s="24" t="n">
        <v>0.0093</v>
      </c>
      <c r="C8" s="25" t="s">
        <v>46</v>
      </c>
      <c r="D8" s="28" t="s">
        <v>49</v>
      </c>
    </row>
    <row r="9" customFormat="false" ht="15" hidden="false" customHeight="false" outlineLevel="0" collapsed="false">
      <c r="A9" s="23" t="s">
        <v>50</v>
      </c>
      <c r="B9" s="24" t="n">
        <v>0.017</v>
      </c>
      <c r="C9" s="25" t="s">
        <v>46</v>
      </c>
      <c r="D9" s="26" t="s">
        <v>51</v>
      </c>
    </row>
    <row r="10" customFormat="false" ht="15" hidden="false" customHeight="false" outlineLevel="0" collapsed="false">
      <c r="A10" s="27" t="s">
        <v>52</v>
      </c>
      <c r="B10" s="24" t="n">
        <v>0.03</v>
      </c>
      <c r="C10" s="25" t="s">
        <v>46</v>
      </c>
      <c r="D10" s="28" t="s">
        <v>53</v>
      </c>
    </row>
    <row r="11" customFormat="false" ht="15" hidden="false" customHeight="false" outlineLevel="0" collapsed="false">
      <c r="A11" s="23" t="s">
        <v>54</v>
      </c>
      <c r="B11" s="24" t="n">
        <v>0.01</v>
      </c>
      <c r="C11" s="25" t="s">
        <v>46</v>
      </c>
      <c r="D11" s="26" t="s">
        <v>55</v>
      </c>
    </row>
    <row r="12" customFormat="false" ht="15" hidden="false" customHeight="false" outlineLevel="0" collapsed="false">
      <c r="A12" s="29" t="s">
        <v>56</v>
      </c>
      <c r="B12" s="30" t="n">
        <f aca="false">SUMIF(C7:C11,"Si",B7:B11)</f>
        <v>0.0851</v>
      </c>
      <c r="C12" s="31"/>
      <c r="D12" s="31"/>
    </row>
    <row r="14" customFormat="false" ht="18" hidden="false" customHeight="true" outlineLevel="0" collapsed="false">
      <c r="A14" s="20" t="s">
        <v>57</v>
      </c>
      <c r="B14" s="20"/>
      <c r="C14" s="20"/>
      <c r="D14" s="20"/>
    </row>
    <row r="15" customFormat="false" ht="15" hidden="false" customHeight="false" outlineLevel="0" collapsed="false">
      <c r="A15" s="21" t="s">
        <v>41</v>
      </c>
      <c r="B15" s="21" t="s">
        <v>58</v>
      </c>
      <c r="C15" s="21" t="s">
        <v>43</v>
      </c>
      <c r="D15" s="21" t="s">
        <v>59</v>
      </c>
    </row>
    <row r="16" customFormat="false" ht="15" hidden="false" customHeight="false" outlineLevel="0" collapsed="false">
      <c r="A16" s="23" t="s">
        <v>60</v>
      </c>
      <c r="B16" s="24" t="n">
        <v>0.25</v>
      </c>
      <c r="C16" s="25" t="s">
        <v>46</v>
      </c>
      <c r="D16" s="26" t="s">
        <v>61</v>
      </c>
    </row>
    <row r="17" customFormat="false" ht="15" hidden="false" customHeight="false" outlineLevel="0" collapsed="false">
      <c r="A17" s="27" t="s">
        <v>62</v>
      </c>
      <c r="B17" s="24" t="n">
        <v>0.058</v>
      </c>
      <c r="C17" s="25" t="s">
        <v>46</v>
      </c>
      <c r="D17" s="28" t="s">
        <v>63</v>
      </c>
    </row>
    <row r="18" customFormat="false" ht="15" hidden="false" customHeight="false" outlineLevel="0" collapsed="false">
      <c r="A18" s="23" t="s">
        <v>64</v>
      </c>
      <c r="B18" s="24" t="n">
        <v>0.03</v>
      </c>
      <c r="C18" s="25" t="s">
        <v>46</v>
      </c>
      <c r="D18" s="26" t="s">
        <v>65</v>
      </c>
    </row>
    <row r="19" customFormat="false" ht="15" hidden="false" customHeight="false" outlineLevel="0" collapsed="false">
      <c r="A19" s="27" t="s">
        <v>66</v>
      </c>
      <c r="B19" s="24" t="n">
        <v>0.025</v>
      </c>
      <c r="C19" s="25" t="s">
        <v>46</v>
      </c>
      <c r="D19" s="28" t="s">
        <v>67</v>
      </c>
    </row>
    <row r="20" customFormat="false" ht="15" hidden="false" customHeight="false" outlineLevel="0" collapsed="false">
      <c r="A20" s="23" t="s">
        <v>68</v>
      </c>
      <c r="B20" s="24" t="n">
        <v>0.03</v>
      </c>
      <c r="C20" s="25" t="s">
        <v>46</v>
      </c>
      <c r="D20" s="26" t="s">
        <v>69</v>
      </c>
    </row>
    <row r="21" customFormat="false" ht="15" hidden="false" customHeight="false" outlineLevel="0" collapsed="false">
      <c r="A21" s="27" t="s">
        <v>70</v>
      </c>
      <c r="B21" s="24" t="n">
        <v>0.04</v>
      </c>
      <c r="C21" s="25" t="s">
        <v>46</v>
      </c>
      <c r="D21" s="28" t="s">
        <v>71</v>
      </c>
    </row>
    <row r="22" customFormat="false" ht="15" hidden="false" customHeight="false" outlineLevel="0" collapsed="false">
      <c r="A22" s="29" t="s">
        <v>72</v>
      </c>
      <c r="B22" s="30" t="n">
        <f aca="false">SUMIF(C16:C21,"Si",B16:B21)</f>
        <v>0.433</v>
      </c>
      <c r="C22" s="31"/>
      <c r="D22" s="31"/>
    </row>
    <row r="24" customFormat="false" ht="15" hidden="false" customHeight="false" outlineLevel="0" collapsed="false">
      <c r="A24" s="32" t="s">
        <v>73</v>
      </c>
      <c r="B24" s="32"/>
      <c r="C24" s="8" t="n">
        <f aca="false">1+Parametros!$B$12+Parametros!$B$22</f>
        <v>1.5181</v>
      </c>
      <c r="D24" s="33" t="s">
        <v>74</v>
      </c>
    </row>
    <row r="25" customFormat="false" ht="15" hidden="false" customHeight="false" outlineLevel="0" collapsed="false">
      <c r="A25" s="7" t="s">
        <v>75</v>
      </c>
      <c r="B25" s="7"/>
      <c r="C25" s="34" t="n">
        <f aca="false">Parametros!$B$12+Parametros!$B$22</f>
        <v>0.5181</v>
      </c>
      <c r="D25" s="35" t="s">
        <v>76</v>
      </c>
    </row>
    <row r="27" customFormat="false" ht="18" hidden="false" customHeight="true" outlineLevel="0" collapsed="false">
      <c r="A27" s="20" t="s">
        <v>77</v>
      </c>
      <c r="B27" s="20"/>
      <c r="C27" s="20"/>
      <c r="D27" s="20"/>
    </row>
    <row r="28" customFormat="false" ht="15" hidden="false" customHeight="false" outlineLevel="0" collapsed="false">
      <c r="A28" s="23" t="s">
        <v>78</v>
      </c>
      <c r="B28" s="23"/>
      <c r="C28" s="36" t="n">
        <v>40</v>
      </c>
      <c r="D28" s="26" t="s">
        <v>79</v>
      </c>
    </row>
    <row r="29" customFormat="false" ht="15" hidden="false" customHeight="false" outlineLevel="0" collapsed="false">
      <c r="A29" s="27" t="s">
        <v>80</v>
      </c>
      <c r="B29" s="27"/>
      <c r="C29" s="36" t="n">
        <v>5</v>
      </c>
      <c r="D29" s="28" t="s">
        <v>81</v>
      </c>
    </row>
    <row r="30" customFormat="false" ht="15" hidden="false" customHeight="false" outlineLevel="0" collapsed="false">
      <c r="A30" s="23" t="s">
        <v>82</v>
      </c>
      <c r="B30" s="23"/>
      <c r="C30" s="36" t="n">
        <v>4.33</v>
      </c>
      <c r="D30" s="26" t="s">
        <v>83</v>
      </c>
    </row>
    <row r="31" customFormat="false" ht="15" hidden="false" customHeight="false" outlineLevel="0" collapsed="false">
      <c r="A31" s="27" t="s">
        <v>84</v>
      </c>
      <c r="B31" s="27"/>
      <c r="C31" s="36" t="n">
        <v>21.67</v>
      </c>
      <c r="D31" s="28" t="s">
        <v>85</v>
      </c>
    </row>
    <row r="33" customFormat="false" ht="15" hidden="false" customHeight="false" outlineLevel="0" collapsed="false">
      <c r="A33" s="37" t="s">
        <v>86</v>
      </c>
      <c r="B33" s="37"/>
      <c r="C33" s="38" t="n">
        <f aca="false">Parametros!$C$28*Parametros!$C$30</f>
        <v>173.2</v>
      </c>
      <c r="D33" s="39" t="s">
        <v>87</v>
      </c>
    </row>
    <row r="35" customFormat="false" ht="39.75" hidden="false" customHeight="true" outlineLevel="0" collapsed="false">
      <c r="A35" s="14" t="s">
        <v>88</v>
      </c>
      <c r="B35" s="14"/>
      <c r="C35" s="14"/>
      <c r="D35" s="14"/>
    </row>
  </sheetData>
  <mergeCells count="14">
    <mergeCell ref="A1:D1"/>
    <mergeCell ref="A2:D2"/>
    <mergeCell ref="A3:D3"/>
    <mergeCell ref="A5:D5"/>
    <mergeCell ref="A14:D14"/>
    <mergeCell ref="A24:B24"/>
    <mergeCell ref="A25:B25"/>
    <mergeCell ref="A27:D27"/>
    <mergeCell ref="A28:B28"/>
    <mergeCell ref="A29:B29"/>
    <mergeCell ref="A30:B30"/>
    <mergeCell ref="A31:B31"/>
    <mergeCell ref="A33:B33"/>
    <mergeCell ref="A35:D35"/>
  </mergeCells>
  <dataValidations count="1">
    <dataValidation allowBlank="false" errorStyle="stop" operator="between" showDropDown="false" showErrorMessage="false" showInputMessage="false" sqref="C7:C11 C16:C21" type="list">
      <formula1>"Si,No"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5"/>
    <col collapsed="false" customWidth="true" hidden="false" outlineLevel="0" max="3" min="3" style="0" width="14"/>
    <col collapsed="false" customWidth="true" hidden="false" outlineLevel="0" max="8" min="4" style="0" width="15"/>
  </cols>
  <sheetData>
    <row r="1" customFormat="false" ht="21.75" hidden="false" customHeight="true" outlineLevel="0" collapsed="false">
      <c r="A1" s="15" t="s">
        <v>12</v>
      </c>
      <c r="B1" s="15"/>
      <c r="C1" s="15"/>
      <c r="D1" s="15"/>
      <c r="E1" s="15"/>
      <c r="F1" s="15"/>
      <c r="G1" s="15"/>
      <c r="H1" s="15"/>
    </row>
    <row r="2" customFormat="false" ht="21.75" hidden="false" customHeight="true" outlineLevel="0" collapsed="false">
      <c r="A2" s="19" t="s">
        <v>89</v>
      </c>
      <c r="B2" s="19"/>
      <c r="C2" s="19"/>
      <c r="D2" s="19"/>
      <c r="E2" s="19"/>
      <c r="F2" s="19"/>
      <c r="G2" s="19"/>
      <c r="H2" s="19"/>
    </row>
    <row r="3" customFormat="false" ht="25.5" hidden="false" customHeight="true" outlineLevel="0" collapsed="false">
      <c r="A3" s="14" t="s">
        <v>90</v>
      </c>
      <c r="B3" s="14"/>
      <c r="C3" s="14"/>
      <c r="D3" s="14"/>
      <c r="E3" s="14"/>
      <c r="F3" s="14"/>
      <c r="G3" s="14"/>
      <c r="H3" s="14"/>
    </row>
    <row r="5" customFormat="false" ht="31.5" hidden="false" customHeight="true" outlineLevel="0" collapsed="false">
      <c r="A5" s="22" t="s">
        <v>91</v>
      </c>
      <c r="B5" s="22" t="s">
        <v>92</v>
      </c>
      <c r="C5" s="22" t="s">
        <v>93</v>
      </c>
      <c r="D5" s="22" t="s">
        <v>94</v>
      </c>
      <c r="E5" s="22" t="s">
        <v>95</v>
      </c>
      <c r="F5" s="22" t="s">
        <v>96</v>
      </c>
      <c r="G5" s="22" t="s">
        <v>97</v>
      </c>
      <c r="H5" s="22" t="s">
        <v>98</v>
      </c>
    </row>
    <row r="6" customFormat="false" ht="15" hidden="false" customHeight="false" outlineLevel="0" collapsed="false">
      <c r="A6" s="40" t="s">
        <v>99</v>
      </c>
      <c r="B6" s="41" t="n">
        <v>950000</v>
      </c>
      <c r="C6" s="42" t="n">
        <v>1</v>
      </c>
      <c r="D6" s="43" t="n">
        <f aca="false">IF(A6&lt;&gt;"",B6*Parametros!$C$24,"")</f>
        <v>1442195</v>
      </c>
      <c r="E6" s="43" t="n">
        <f aca="false">IF(A6&lt;&gt;"",D6*C6,"")</f>
        <v>1442195</v>
      </c>
      <c r="F6" s="43" t="n">
        <f aca="false">IF(A6&lt;&gt;"",D6/Parametros!$C$31,"")</f>
        <v>66552.607291186</v>
      </c>
      <c r="G6" s="43" t="n">
        <f aca="false">IF(A6&lt;&gt;"",D6/Parametros!$C$33,"")</f>
        <v>8326.76096997691</v>
      </c>
      <c r="H6" s="44" t="n">
        <f aca="false">IF(A6&lt;&gt;"",Parametros!$C$24-1,"")</f>
        <v>0.5181</v>
      </c>
    </row>
    <row r="7" customFormat="false" ht="15" hidden="false" customHeight="false" outlineLevel="0" collapsed="false">
      <c r="A7" s="40" t="s">
        <v>100</v>
      </c>
      <c r="B7" s="41" t="n">
        <v>750000</v>
      </c>
      <c r="C7" s="42" t="n">
        <v>4</v>
      </c>
      <c r="D7" s="45" t="n">
        <f aca="false">IF(A7&lt;&gt;"",B7*Parametros!$C$24,"")</f>
        <v>1138575</v>
      </c>
      <c r="E7" s="45" t="n">
        <f aca="false">IF(A7&lt;&gt;"",D7*C7,"")</f>
        <v>4554300</v>
      </c>
      <c r="F7" s="45" t="n">
        <f aca="false">IF(A7&lt;&gt;"",D7/Parametros!$C$31,"")</f>
        <v>52541.5320719889</v>
      </c>
      <c r="G7" s="45" t="n">
        <f aca="false">IF(A7&lt;&gt;"",D7/Parametros!$C$33,"")</f>
        <v>6573.75866050808</v>
      </c>
      <c r="H7" s="46" t="n">
        <f aca="false">IF(A7&lt;&gt;"",Parametros!$C$24-1,"")</f>
        <v>0.5181</v>
      </c>
    </row>
    <row r="8" customFormat="false" ht="15" hidden="false" customHeight="false" outlineLevel="0" collapsed="false">
      <c r="A8" s="40" t="s">
        <v>101</v>
      </c>
      <c r="B8" s="41" t="n">
        <v>750000</v>
      </c>
      <c r="C8" s="42" t="n">
        <v>2</v>
      </c>
      <c r="D8" s="43" t="n">
        <f aca="false">IF(A8&lt;&gt;"",B8*Parametros!$C$24,"")</f>
        <v>1138575</v>
      </c>
      <c r="E8" s="43" t="n">
        <f aca="false">IF(A8&lt;&gt;"",D8*C8,"")</f>
        <v>2277150</v>
      </c>
      <c r="F8" s="43" t="n">
        <f aca="false">IF(A8&lt;&gt;"",D8/Parametros!$C$31,"")</f>
        <v>52541.5320719889</v>
      </c>
      <c r="G8" s="43" t="n">
        <f aca="false">IF(A8&lt;&gt;"",D8/Parametros!$C$33,"")</f>
        <v>6573.75866050808</v>
      </c>
      <c r="H8" s="44" t="n">
        <f aca="false">IF(A8&lt;&gt;"",Parametros!$C$24-1,"")</f>
        <v>0.5181</v>
      </c>
    </row>
    <row r="9" customFormat="false" ht="15" hidden="false" customHeight="false" outlineLevel="0" collapsed="false">
      <c r="A9" s="40" t="s">
        <v>102</v>
      </c>
      <c r="B9" s="41" t="n">
        <v>720000</v>
      </c>
      <c r="C9" s="42" t="n">
        <v>2</v>
      </c>
      <c r="D9" s="45" t="n">
        <f aca="false">IF(A9&lt;&gt;"",B9*Parametros!$C$24,"")</f>
        <v>1093032</v>
      </c>
      <c r="E9" s="45" t="n">
        <f aca="false">IF(A9&lt;&gt;"",D9*C9,"")</f>
        <v>2186064</v>
      </c>
      <c r="F9" s="45" t="n">
        <f aca="false">IF(A9&lt;&gt;"",D9/Parametros!$C$31,"")</f>
        <v>50439.8707891094</v>
      </c>
      <c r="G9" s="45" t="n">
        <f aca="false">IF(A9&lt;&gt;"",D9/Parametros!$C$33,"")</f>
        <v>6310.80831408776</v>
      </c>
      <c r="H9" s="46" t="n">
        <f aca="false">IF(A9&lt;&gt;"",Parametros!$C$24-1,"")</f>
        <v>0.5181</v>
      </c>
    </row>
    <row r="10" customFormat="false" ht="15" hidden="false" customHeight="false" outlineLevel="0" collapsed="false">
      <c r="A10" s="40" t="s">
        <v>103</v>
      </c>
      <c r="B10" s="41" t="n">
        <v>550000</v>
      </c>
      <c r="C10" s="42" t="n">
        <v>6</v>
      </c>
      <c r="D10" s="43" t="n">
        <f aca="false">IF(A10&lt;&gt;"",B10*Parametros!$C$24,"")</f>
        <v>834955</v>
      </c>
      <c r="E10" s="43" t="n">
        <f aca="false">IF(A10&lt;&gt;"",D10*C10,"")</f>
        <v>5009730</v>
      </c>
      <c r="F10" s="43" t="n">
        <f aca="false">IF(A10&lt;&gt;"",D10/Parametros!$C$31,"")</f>
        <v>38530.4568527919</v>
      </c>
      <c r="G10" s="43" t="n">
        <f aca="false">IF(A10&lt;&gt;"",D10/Parametros!$C$33,"")</f>
        <v>4820.75635103926</v>
      </c>
      <c r="H10" s="44" t="n">
        <f aca="false">IF(A10&lt;&gt;"",Parametros!$C$24-1,"")</f>
        <v>0.5181</v>
      </c>
    </row>
    <row r="11" customFormat="false" ht="15" hidden="false" customHeight="false" outlineLevel="0" collapsed="false">
      <c r="A11" s="40" t="s">
        <v>104</v>
      </c>
      <c r="B11" s="41" t="n">
        <v>800000</v>
      </c>
      <c r="C11" s="42" t="n">
        <v>1</v>
      </c>
      <c r="D11" s="45" t="n">
        <f aca="false">IF(A11&lt;&gt;"",B11*Parametros!$C$24,"")</f>
        <v>1214480</v>
      </c>
      <c r="E11" s="45" t="n">
        <f aca="false">IF(A11&lt;&gt;"",D11*C11,"")</f>
        <v>1214480</v>
      </c>
      <c r="F11" s="45" t="n">
        <f aca="false">IF(A11&lt;&gt;"",D11/Parametros!$C$31,"")</f>
        <v>56044.3008767882</v>
      </c>
      <c r="G11" s="45" t="n">
        <f aca="false">IF(A11&lt;&gt;"",D11/Parametros!$C$33,"")</f>
        <v>7012.00923787529</v>
      </c>
      <c r="H11" s="46" t="n">
        <f aca="false">IF(A11&lt;&gt;"",Parametros!$C$24-1,"")</f>
        <v>0.5181</v>
      </c>
    </row>
    <row r="12" customFormat="false" ht="15" hidden="false" customHeight="false" outlineLevel="0" collapsed="false">
      <c r="A12" s="40" t="s">
        <v>105</v>
      </c>
      <c r="B12" s="41" t="n">
        <v>800000</v>
      </c>
      <c r="C12" s="42" t="n">
        <v>1</v>
      </c>
      <c r="D12" s="43" t="n">
        <f aca="false">IF(A12&lt;&gt;"",B12*Parametros!$C$24,"")</f>
        <v>1214480</v>
      </c>
      <c r="E12" s="43" t="n">
        <f aca="false">IF(A12&lt;&gt;"",D12*C12,"")</f>
        <v>1214480</v>
      </c>
      <c r="F12" s="43" t="n">
        <f aca="false">IF(A12&lt;&gt;"",D12/Parametros!$C$31,"")</f>
        <v>56044.3008767882</v>
      </c>
      <c r="G12" s="43" t="n">
        <f aca="false">IF(A12&lt;&gt;"",D12/Parametros!$C$33,"")</f>
        <v>7012.00923787529</v>
      </c>
      <c r="H12" s="44" t="n">
        <f aca="false">IF(A12&lt;&gt;"",Parametros!$C$24-1,"")</f>
        <v>0.5181</v>
      </c>
    </row>
    <row r="13" customFormat="false" ht="15" hidden="false" customHeight="false" outlineLevel="0" collapsed="false">
      <c r="A13" s="40"/>
      <c r="B13" s="41"/>
      <c r="C13" s="42"/>
      <c r="D13" s="45" t="str">
        <f aca="false">IF(A13&lt;&gt;"",B13*Parametros!$C$24,"")</f>
        <v/>
      </c>
      <c r="E13" s="45" t="str">
        <f aca="false">IF(A13&lt;&gt;"",D13*C13,"")</f>
        <v/>
      </c>
      <c r="F13" s="45" t="str">
        <f aca="false">IF(A13&lt;&gt;"",D13/Parametros!$C$31,"")</f>
        <v/>
      </c>
      <c r="G13" s="45" t="str">
        <f aca="false">IF(A13&lt;&gt;"",D13/Parametros!$C$33,"")</f>
        <v/>
      </c>
      <c r="H13" s="46" t="str">
        <f aca="false">IF(A13&lt;&gt;"",Parametros!$C$24-1,"")</f>
        <v/>
      </c>
    </row>
    <row r="14" customFormat="false" ht="15" hidden="false" customHeight="false" outlineLevel="0" collapsed="false">
      <c r="A14" s="40"/>
      <c r="B14" s="41"/>
      <c r="C14" s="42"/>
      <c r="D14" s="43" t="str">
        <f aca="false">IF(A14&lt;&gt;"",B14*Parametros!$C$24,"")</f>
        <v/>
      </c>
      <c r="E14" s="43" t="str">
        <f aca="false">IF(A14&lt;&gt;"",D14*C14,"")</f>
        <v/>
      </c>
      <c r="F14" s="43" t="str">
        <f aca="false">IF(A14&lt;&gt;"",D14/Parametros!$C$31,"")</f>
        <v/>
      </c>
      <c r="G14" s="43" t="str">
        <f aca="false">IF(A14&lt;&gt;"",D14/Parametros!$C$33,"")</f>
        <v/>
      </c>
      <c r="H14" s="44" t="str">
        <f aca="false">IF(A14&lt;&gt;"",Parametros!$C$24-1,"")</f>
        <v/>
      </c>
    </row>
    <row r="15" customFormat="false" ht="15" hidden="false" customHeight="false" outlineLevel="0" collapsed="false">
      <c r="A15" s="40"/>
      <c r="B15" s="41"/>
      <c r="C15" s="42"/>
      <c r="D15" s="45" t="str">
        <f aca="false">IF(A15&lt;&gt;"",B15*Parametros!$C$24,"")</f>
        <v/>
      </c>
      <c r="E15" s="45" t="str">
        <f aca="false">IF(A15&lt;&gt;"",D15*C15,"")</f>
        <v/>
      </c>
      <c r="F15" s="45" t="str">
        <f aca="false">IF(A15&lt;&gt;"",D15/Parametros!$C$31,"")</f>
        <v/>
      </c>
      <c r="G15" s="45" t="str">
        <f aca="false">IF(A15&lt;&gt;"",D15/Parametros!$C$33,"")</f>
        <v/>
      </c>
      <c r="H15" s="46" t="str">
        <f aca="false">IF(A15&lt;&gt;"",Parametros!$C$24-1,"")</f>
        <v/>
      </c>
    </row>
    <row r="16" customFormat="false" ht="15" hidden="false" customHeight="false" outlineLevel="0" collapsed="false">
      <c r="A16" s="40"/>
      <c r="B16" s="41"/>
      <c r="C16" s="42"/>
      <c r="D16" s="43" t="str">
        <f aca="false">IF(A16&lt;&gt;"",B16*Parametros!$C$24,"")</f>
        <v/>
      </c>
      <c r="E16" s="43" t="str">
        <f aca="false">IF(A16&lt;&gt;"",D16*C16,"")</f>
        <v/>
      </c>
      <c r="F16" s="43" t="str">
        <f aca="false">IF(A16&lt;&gt;"",D16/Parametros!$C$31,"")</f>
        <v/>
      </c>
      <c r="G16" s="43" t="str">
        <f aca="false">IF(A16&lt;&gt;"",D16/Parametros!$C$33,"")</f>
        <v/>
      </c>
      <c r="H16" s="44" t="str">
        <f aca="false">IF(A16&lt;&gt;"",Parametros!$C$24-1,"")</f>
        <v/>
      </c>
    </row>
    <row r="17" customFormat="false" ht="15" hidden="false" customHeight="false" outlineLevel="0" collapsed="false">
      <c r="A17" s="40"/>
      <c r="B17" s="41"/>
      <c r="C17" s="42"/>
      <c r="D17" s="45" t="str">
        <f aca="false">IF(A17&lt;&gt;"",B17*Parametros!$C$24,"")</f>
        <v/>
      </c>
      <c r="E17" s="45" t="str">
        <f aca="false">IF(A17&lt;&gt;"",D17*C17,"")</f>
        <v/>
      </c>
      <c r="F17" s="45" t="str">
        <f aca="false">IF(A17&lt;&gt;"",D17/Parametros!$C$31,"")</f>
        <v/>
      </c>
      <c r="G17" s="45" t="str">
        <f aca="false">IF(A17&lt;&gt;"",D17/Parametros!$C$33,"")</f>
        <v/>
      </c>
      <c r="H17" s="46" t="str">
        <f aca="false">IF(A17&lt;&gt;"",Parametros!$C$24-1,"")</f>
        <v/>
      </c>
    </row>
    <row r="18" customFormat="false" ht="15" hidden="false" customHeight="false" outlineLevel="0" collapsed="false">
      <c r="A18" s="40"/>
      <c r="B18" s="41"/>
      <c r="C18" s="42"/>
      <c r="D18" s="43" t="str">
        <f aca="false">IF(A18&lt;&gt;"",B18*Parametros!$C$24,"")</f>
        <v/>
      </c>
      <c r="E18" s="43" t="str">
        <f aca="false">IF(A18&lt;&gt;"",D18*C18,"")</f>
        <v/>
      </c>
      <c r="F18" s="43" t="str">
        <f aca="false">IF(A18&lt;&gt;"",D18/Parametros!$C$31,"")</f>
        <v/>
      </c>
      <c r="G18" s="43" t="str">
        <f aca="false">IF(A18&lt;&gt;"",D18/Parametros!$C$33,"")</f>
        <v/>
      </c>
      <c r="H18" s="44" t="str">
        <f aca="false">IF(A18&lt;&gt;"",Parametros!$C$24-1,"")</f>
        <v/>
      </c>
    </row>
    <row r="19" customFormat="false" ht="15" hidden="false" customHeight="false" outlineLevel="0" collapsed="false">
      <c r="A19" s="40"/>
      <c r="B19" s="41"/>
      <c r="C19" s="42"/>
      <c r="D19" s="45" t="str">
        <f aca="false">IF(A19&lt;&gt;"",B19*Parametros!$C$24,"")</f>
        <v/>
      </c>
      <c r="E19" s="45" t="str">
        <f aca="false">IF(A19&lt;&gt;"",D19*C19,"")</f>
        <v/>
      </c>
      <c r="F19" s="45" t="str">
        <f aca="false">IF(A19&lt;&gt;"",D19/Parametros!$C$31,"")</f>
        <v/>
      </c>
      <c r="G19" s="45" t="str">
        <f aca="false">IF(A19&lt;&gt;"",D19/Parametros!$C$33,"")</f>
        <v/>
      </c>
      <c r="H19" s="46" t="str">
        <f aca="false">IF(A19&lt;&gt;"",Parametros!$C$24-1,"")</f>
        <v/>
      </c>
    </row>
    <row r="20" customFormat="false" ht="15" hidden="false" customHeight="false" outlineLevel="0" collapsed="false">
      <c r="A20" s="40"/>
      <c r="B20" s="41"/>
      <c r="C20" s="42"/>
      <c r="D20" s="43" t="str">
        <f aca="false">IF(A20&lt;&gt;"",B20*Parametros!$C$24,"")</f>
        <v/>
      </c>
      <c r="E20" s="43" t="str">
        <f aca="false">IF(A20&lt;&gt;"",D20*C20,"")</f>
        <v/>
      </c>
      <c r="F20" s="43" t="str">
        <f aca="false">IF(A20&lt;&gt;"",D20/Parametros!$C$31,"")</f>
        <v/>
      </c>
      <c r="G20" s="43" t="str">
        <f aca="false">IF(A20&lt;&gt;"",D20/Parametros!$C$33,"")</f>
        <v/>
      </c>
      <c r="H20" s="44" t="str">
        <f aca="false">IF(A20&lt;&gt;"",Parametros!$C$24-1,"")</f>
        <v/>
      </c>
    </row>
    <row r="21" customFormat="false" ht="15" hidden="false" customHeight="false" outlineLevel="0" collapsed="false">
      <c r="A21" s="29" t="s">
        <v>106</v>
      </c>
      <c r="B21" s="47" t="n">
        <f aca="false">SUMPRODUCT(B6:B20,C6:C20)</f>
        <v>11790000</v>
      </c>
      <c r="C21" s="48" t="n">
        <f aca="false">SUM(C6:C20)</f>
        <v>17</v>
      </c>
      <c r="D21" s="31"/>
      <c r="E21" s="47" t="n">
        <f aca="false">SUM(E6:E20)</f>
        <v>17898399</v>
      </c>
      <c r="F21" s="31"/>
      <c r="G21" s="31"/>
      <c r="H21" s="31"/>
    </row>
    <row r="23" customFormat="false" ht="18" hidden="false" customHeight="true" outlineLevel="0" collapsed="false">
      <c r="A23" s="20" t="s">
        <v>107</v>
      </c>
      <c r="B23" s="20"/>
      <c r="C23" s="20"/>
      <c r="D23" s="20"/>
      <c r="E23" s="20"/>
      <c r="F23" s="20"/>
      <c r="G23" s="20"/>
      <c r="H23" s="20"/>
    </row>
    <row r="24" customFormat="false" ht="15" hidden="false" customHeight="false" outlineLevel="0" collapsed="false">
      <c r="A24" s="49" t="s">
        <v>108</v>
      </c>
      <c r="B24" s="49"/>
      <c r="C24" s="49"/>
      <c r="D24" s="49"/>
      <c r="E24" s="50" t="n">
        <f aca="false">'Costo por Trabajador'!$B$21</f>
        <v>11790000</v>
      </c>
    </row>
    <row r="25" customFormat="false" ht="15" hidden="false" customHeight="false" outlineLevel="0" collapsed="false">
      <c r="A25" s="49" t="s">
        <v>109</v>
      </c>
      <c r="B25" s="49"/>
      <c r="C25" s="49"/>
      <c r="D25" s="49"/>
      <c r="E25" s="47" t="n">
        <f aca="false">'Costo por Trabajador'!$E$21</f>
        <v>17898399</v>
      </c>
    </row>
    <row r="26" customFormat="false" ht="15" hidden="false" customHeight="false" outlineLevel="0" collapsed="false">
      <c r="A26" s="51" t="s">
        <v>110</v>
      </c>
      <c r="B26" s="51"/>
      <c r="C26" s="51"/>
      <c r="D26" s="51"/>
      <c r="E26" s="52" t="n">
        <f aca="false">'Costo por Trabajador'!$E$21-'Costo por Trabajador'!$B$21</f>
        <v>6108399</v>
      </c>
    </row>
    <row r="28" customFormat="false" ht="30" hidden="false" customHeight="true" outlineLevel="0" collapsed="false">
      <c r="A28" s="14" t="s">
        <v>111</v>
      </c>
      <c r="B28" s="14"/>
      <c r="C28" s="14"/>
      <c r="D28" s="14"/>
      <c r="E28" s="14"/>
      <c r="F28" s="14"/>
      <c r="G28" s="14"/>
      <c r="H28" s="14"/>
    </row>
  </sheetData>
  <mergeCells count="8">
    <mergeCell ref="A1:H1"/>
    <mergeCell ref="A2:H2"/>
    <mergeCell ref="A3:H3"/>
    <mergeCell ref="A23:H23"/>
    <mergeCell ref="A24:D24"/>
    <mergeCell ref="A25:D25"/>
    <mergeCell ref="A26:D26"/>
    <mergeCell ref="A28:H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20"/>
    <col collapsed="false" customWidth="true" hidden="false" outlineLevel="0" max="3" min="3" style="0" width="14"/>
    <col collapsed="false" customWidth="true" hidden="false" outlineLevel="0" max="4" min="4" style="0" width="16"/>
    <col collapsed="false" customWidth="true" hidden="false" outlineLevel="0" max="7" min="5" style="0" width="18"/>
  </cols>
  <sheetData>
    <row r="1" customFormat="false" ht="21.75" hidden="false" customHeight="true" outlineLevel="0" collapsed="false">
      <c r="A1" s="15" t="s">
        <v>12</v>
      </c>
      <c r="B1" s="15"/>
      <c r="C1" s="15"/>
      <c r="D1" s="15"/>
      <c r="E1" s="15"/>
      <c r="F1" s="15"/>
      <c r="G1" s="15"/>
    </row>
    <row r="2" customFormat="false" ht="21.75" hidden="false" customHeight="true" outlineLevel="0" collapsed="false">
      <c r="A2" s="19" t="s">
        <v>112</v>
      </c>
      <c r="B2" s="19"/>
      <c r="C2" s="19"/>
      <c r="D2" s="19"/>
      <c r="E2" s="19"/>
      <c r="F2" s="19"/>
      <c r="G2" s="19"/>
    </row>
    <row r="3" customFormat="false" ht="25.5" hidden="false" customHeight="true" outlineLevel="0" collapsed="false">
      <c r="A3" s="14" t="s">
        <v>113</v>
      </c>
      <c r="B3" s="14"/>
      <c r="C3" s="14"/>
      <c r="D3" s="14"/>
      <c r="E3" s="14"/>
      <c r="F3" s="14"/>
      <c r="G3" s="14"/>
    </row>
    <row r="5" customFormat="false" ht="31.5" hidden="false" customHeight="true" outlineLevel="0" collapsed="false">
      <c r="A5" s="22" t="s">
        <v>114</v>
      </c>
      <c r="B5" s="22" t="s">
        <v>91</v>
      </c>
      <c r="C5" s="22" t="s">
        <v>115</v>
      </c>
      <c r="D5" s="22" t="s">
        <v>116</v>
      </c>
      <c r="E5" s="22" t="s">
        <v>117</v>
      </c>
      <c r="F5" s="22" t="s">
        <v>118</v>
      </c>
      <c r="G5" s="22" t="s">
        <v>119</v>
      </c>
    </row>
    <row r="6" customFormat="false" ht="15" hidden="false" customHeight="false" outlineLevel="0" collapsed="false">
      <c r="A6" s="40" t="s">
        <v>120</v>
      </c>
      <c r="B6" s="40" t="s">
        <v>100</v>
      </c>
      <c r="C6" s="42" t="n">
        <v>2</v>
      </c>
      <c r="D6" s="43" t="n">
        <f aca="false">IF(B6&lt;&gt;"",IFERROR(VLOOKUP(B6,'Costo por Trabajador'!$A$6:$F$20,6,FALSE()),0),"")</f>
        <v>52541.5320719889</v>
      </c>
      <c r="E6" s="43" t="n">
        <f aca="false">IF(B6&lt;&gt;"",D6*C6,"")</f>
        <v>105083.064143978</v>
      </c>
      <c r="F6" s="53" t="n">
        <v>12</v>
      </c>
      <c r="G6" s="43" t="n">
        <f aca="false">IF(AND(B6&lt;&gt;"",F6&lt;&gt;"",F6&gt;0),SUMIF($A$6:$A$19,A6,$E$6:$E$19)/F6,"")</f>
        <v>18389.5362251961</v>
      </c>
    </row>
    <row r="7" customFormat="false" ht="15" hidden="false" customHeight="false" outlineLevel="0" collapsed="false">
      <c r="A7" s="40" t="s">
        <v>120</v>
      </c>
      <c r="B7" s="40" t="s">
        <v>103</v>
      </c>
      <c r="C7" s="42" t="n">
        <v>3</v>
      </c>
      <c r="D7" s="45" t="n">
        <f aca="false">IF(B7&lt;&gt;"",IFERROR(VLOOKUP(B7,'Costo por Trabajador'!$A$6:$F$20,6,FALSE()),0),"")</f>
        <v>38530.4568527919</v>
      </c>
      <c r="E7" s="45" t="n">
        <f aca="false">IF(B7&lt;&gt;"",D7*C7,"")</f>
        <v>115591.370558376</v>
      </c>
      <c r="F7" s="53"/>
      <c r="G7" s="45" t="str">
        <f aca="false">IF(AND(B7&lt;&gt;"",F7&lt;&gt;"",F7&gt;0),SUMIF($A$6:$A$19,A7,$E$6:$E$19)/F7,"")</f>
        <v/>
      </c>
    </row>
    <row r="8" customFormat="false" ht="15" hidden="false" customHeight="false" outlineLevel="0" collapsed="false">
      <c r="A8" s="40" t="s">
        <v>121</v>
      </c>
      <c r="B8" s="40" t="s">
        <v>102</v>
      </c>
      <c r="C8" s="42" t="n">
        <v>2</v>
      </c>
      <c r="D8" s="43" t="n">
        <f aca="false">IF(B8&lt;&gt;"",IFERROR(VLOOKUP(B8,'Costo por Trabajador'!$A$6:$F$20,6,FALSE()),0),"")</f>
        <v>50439.8707891094</v>
      </c>
      <c r="E8" s="43" t="n">
        <f aca="false">IF(B8&lt;&gt;"",D8*C8,"")</f>
        <v>100879.741578219</v>
      </c>
      <c r="F8" s="53" t="n">
        <v>180</v>
      </c>
      <c r="G8" s="43" t="n">
        <f aca="false">IF(AND(B8&lt;&gt;"",F8&lt;&gt;"",F8&gt;0),SUMIF($A$6:$A$19,A8,$E$6:$E$19)/F8,"")</f>
        <v>774.501102394503</v>
      </c>
    </row>
    <row r="9" customFormat="false" ht="15" hidden="false" customHeight="false" outlineLevel="0" collapsed="false">
      <c r="A9" s="40" t="s">
        <v>121</v>
      </c>
      <c r="B9" s="40" t="s">
        <v>103</v>
      </c>
      <c r="C9" s="42" t="n">
        <v>1</v>
      </c>
      <c r="D9" s="45" t="n">
        <f aca="false">IF(B9&lt;&gt;"",IFERROR(VLOOKUP(B9,'Costo por Trabajador'!$A$6:$F$20,6,FALSE()),0),"")</f>
        <v>38530.4568527919</v>
      </c>
      <c r="E9" s="45" t="n">
        <f aca="false">IF(B9&lt;&gt;"",D9*C9,"")</f>
        <v>38530.4568527919</v>
      </c>
      <c r="F9" s="53"/>
      <c r="G9" s="45" t="str">
        <f aca="false">IF(AND(B9&lt;&gt;"",F9&lt;&gt;"",F9&gt;0),SUMIF($A$6:$A$19,A9,$E$6:$E$19)/F9,"")</f>
        <v/>
      </c>
    </row>
    <row r="10" customFormat="false" ht="15" hidden="false" customHeight="false" outlineLevel="0" collapsed="false">
      <c r="A10" s="40" t="s">
        <v>122</v>
      </c>
      <c r="B10" s="40" t="s">
        <v>100</v>
      </c>
      <c r="C10" s="42" t="n">
        <v>1</v>
      </c>
      <c r="D10" s="43" t="n">
        <f aca="false">IF(B10&lt;&gt;"",IFERROR(VLOOKUP(B10,'Costo por Trabajador'!$A$6:$F$20,6,FALSE()),0),"")</f>
        <v>52541.5320719889</v>
      </c>
      <c r="E10" s="43" t="n">
        <f aca="false">IF(B10&lt;&gt;"",D10*C10,"")</f>
        <v>52541.5320719889</v>
      </c>
      <c r="F10" s="53" t="n">
        <v>14</v>
      </c>
      <c r="G10" s="43" t="n">
        <f aca="false">IF(AND(B10&lt;&gt;"",F10&lt;&gt;"",F10&gt;0),SUMIF($A$6:$A$19,A10,$E$6:$E$19)/F10,"")</f>
        <v>6505.14206605577</v>
      </c>
    </row>
    <row r="11" customFormat="false" ht="15" hidden="false" customHeight="false" outlineLevel="0" collapsed="false">
      <c r="A11" s="40" t="s">
        <v>122</v>
      </c>
      <c r="B11" s="40" t="s">
        <v>103</v>
      </c>
      <c r="C11" s="42" t="n">
        <v>1</v>
      </c>
      <c r="D11" s="45" t="n">
        <f aca="false">IF(B11&lt;&gt;"",IFERROR(VLOOKUP(B11,'Costo por Trabajador'!$A$6:$F$20,6,FALSE()),0),"")</f>
        <v>38530.4568527919</v>
      </c>
      <c r="E11" s="45" t="n">
        <f aca="false">IF(B11&lt;&gt;"",D11*C11,"")</f>
        <v>38530.4568527919</v>
      </c>
      <c r="F11" s="53"/>
      <c r="G11" s="45" t="str">
        <f aca="false">IF(AND(B11&lt;&gt;"",F11&lt;&gt;"",F11&gt;0),SUMIF($A$6:$A$19,A11,$E$6:$E$19)/F11,"")</f>
        <v/>
      </c>
    </row>
    <row r="12" customFormat="false" ht="15" hidden="false" customHeight="false" outlineLevel="0" collapsed="false">
      <c r="A12" s="40"/>
      <c r="B12" s="40"/>
      <c r="C12" s="42"/>
      <c r="D12" s="43" t="str">
        <f aca="false">IF(B12&lt;&gt;"",IFERROR(VLOOKUP(B12,'Costo por Trabajador'!$A$6:$F$20,6,FALSE()),0),"")</f>
        <v/>
      </c>
      <c r="E12" s="43" t="str">
        <f aca="false">IF(B12&lt;&gt;"",D12*C12,"")</f>
        <v/>
      </c>
      <c r="F12" s="53"/>
      <c r="G12" s="43" t="str">
        <f aca="false">IF(AND(B12&lt;&gt;"",F12&lt;&gt;"",F12&gt;0),SUMIF($A$6:$A$19,A12,$E$6:$E$19)/F12,"")</f>
        <v/>
      </c>
    </row>
    <row r="13" customFormat="false" ht="15" hidden="false" customHeight="false" outlineLevel="0" collapsed="false">
      <c r="A13" s="40"/>
      <c r="B13" s="40"/>
      <c r="C13" s="42"/>
      <c r="D13" s="45" t="str">
        <f aca="false">IF(B13&lt;&gt;"",IFERROR(VLOOKUP(B13,'Costo por Trabajador'!$A$6:$F$20,6,FALSE()),0),"")</f>
        <v/>
      </c>
      <c r="E13" s="45" t="str">
        <f aca="false">IF(B13&lt;&gt;"",D13*C13,"")</f>
        <v/>
      </c>
      <c r="F13" s="53"/>
      <c r="G13" s="45" t="str">
        <f aca="false">IF(AND(B13&lt;&gt;"",F13&lt;&gt;"",F13&gt;0),SUMIF($A$6:$A$19,A13,$E$6:$E$19)/F13,"")</f>
        <v/>
      </c>
    </row>
    <row r="14" customFormat="false" ht="15" hidden="false" customHeight="false" outlineLevel="0" collapsed="false">
      <c r="A14" s="40"/>
      <c r="B14" s="40"/>
      <c r="C14" s="42"/>
      <c r="D14" s="43" t="str">
        <f aca="false">IF(B14&lt;&gt;"",IFERROR(VLOOKUP(B14,'Costo por Trabajador'!$A$6:$F$20,6,FALSE()),0),"")</f>
        <v/>
      </c>
      <c r="E14" s="43" t="str">
        <f aca="false">IF(B14&lt;&gt;"",D14*C14,"")</f>
        <v/>
      </c>
      <c r="F14" s="53"/>
      <c r="G14" s="43" t="str">
        <f aca="false">IF(AND(B14&lt;&gt;"",F14&lt;&gt;"",F14&gt;0),SUMIF($A$6:$A$19,A14,$E$6:$E$19)/F14,"")</f>
        <v/>
      </c>
    </row>
    <row r="15" customFormat="false" ht="15" hidden="false" customHeight="false" outlineLevel="0" collapsed="false">
      <c r="A15" s="40"/>
      <c r="B15" s="40"/>
      <c r="C15" s="42"/>
      <c r="D15" s="45" t="str">
        <f aca="false">IF(B15&lt;&gt;"",IFERROR(VLOOKUP(B15,'Costo por Trabajador'!$A$6:$F$20,6,FALSE()),0),"")</f>
        <v/>
      </c>
      <c r="E15" s="45" t="str">
        <f aca="false">IF(B15&lt;&gt;"",D15*C15,"")</f>
        <v/>
      </c>
      <c r="F15" s="53"/>
      <c r="G15" s="45" t="str">
        <f aca="false">IF(AND(B15&lt;&gt;"",F15&lt;&gt;"",F15&gt;0),SUMIF($A$6:$A$19,A15,$E$6:$E$19)/F15,"")</f>
        <v/>
      </c>
    </row>
    <row r="16" customFormat="false" ht="15" hidden="false" customHeight="false" outlineLevel="0" collapsed="false">
      <c r="A16" s="40"/>
      <c r="B16" s="40"/>
      <c r="C16" s="42"/>
      <c r="D16" s="43" t="str">
        <f aca="false">IF(B16&lt;&gt;"",IFERROR(VLOOKUP(B16,'Costo por Trabajador'!$A$6:$F$20,6,FALSE()),0),"")</f>
        <v/>
      </c>
      <c r="E16" s="43" t="str">
        <f aca="false">IF(B16&lt;&gt;"",D16*C16,"")</f>
        <v/>
      </c>
      <c r="F16" s="53"/>
      <c r="G16" s="43" t="str">
        <f aca="false">IF(AND(B16&lt;&gt;"",F16&lt;&gt;"",F16&gt;0),SUMIF($A$6:$A$19,A16,$E$6:$E$19)/F16,"")</f>
        <v/>
      </c>
    </row>
    <row r="17" customFormat="false" ht="15" hidden="false" customHeight="false" outlineLevel="0" collapsed="false">
      <c r="A17" s="40"/>
      <c r="B17" s="40"/>
      <c r="C17" s="42"/>
      <c r="D17" s="45" t="str">
        <f aca="false">IF(B17&lt;&gt;"",IFERROR(VLOOKUP(B17,'Costo por Trabajador'!$A$6:$F$20,6,FALSE()),0),"")</f>
        <v/>
      </c>
      <c r="E17" s="45" t="str">
        <f aca="false">IF(B17&lt;&gt;"",D17*C17,"")</f>
        <v/>
      </c>
      <c r="F17" s="53"/>
      <c r="G17" s="45" t="str">
        <f aca="false">IF(AND(B17&lt;&gt;"",F17&lt;&gt;"",F17&gt;0),SUMIF($A$6:$A$19,A17,$E$6:$E$19)/F17,"")</f>
        <v/>
      </c>
    </row>
    <row r="18" customFormat="false" ht="15" hidden="false" customHeight="false" outlineLevel="0" collapsed="false">
      <c r="A18" s="40"/>
      <c r="B18" s="40"/>
      <c r="C18" s="42"/>
      <c r="D18" s="43" t="str">
        <f aca="false">IF(B18&lt;&gt;"",IFERROR(VLOOKUP(B18,'Costo por Trabajador'!$A$6:$F$20,6,FALSE()),0),"")</f>
        <v/>
      </c>
      <c r="E18" s="43" t="str">
        <f aca="false">IF(B18&lt;&gt;"",D18*C18,"")</f>
        <v/>
      </c>
      <c r="F18" s="53"/>
      <c r="G18" s="43" t="str">
        <f aca="false">IF(AND(B18&lt;&gt;"",F18&lt;&gt;"",F18&gt;0),SUMIF($A$6:$A$19,A18,$E$6:$E$19)/F18,"")</f>
        <v/>
      </c>
    </row>
    <row r="19" customFormat="false" ht="15" hidden="false" customHeight="false" outlineLevel="0" collapsed="false">
      <c r="A19" s="40"/>
      <c r="B19" s="40"/>
      <c r="C19" s="42"/>
      <c r="D19" s="45" t="str">
        <f aca="false">IF(B19&lt;&gt;"",IFERROR(VLOOKUP(B19,'Costo por Trabajador'!$A$6:$F$20,6,FALSE()),0),"")</f>
        <v/>
      </c>
      <c r="E19" s="45" t="str">
        <f aca="false">IF(B19&lt;&gt;"",D19*C19,"")</f>
        <v/>
      </c>
      <c r="F19" s="53"/>
      <c r="G19" s="45" t="str">
        <f aca="false">IF(AND(B19&lt;&gt;"",F19&lt;&gt;"",F19&gt;0),SUMIF($A$6:$A$19,A19,$E$6:$E$19)/F19,"")</f>
        <v/>
      </c>
    </row>
    <row r="21" customFormat="false" ht="31.5" hidden="false" customHeight="true" outlineLevel="0" collapsed="false">
      <c r="A21" s="14" t="s">
        <v>123</v>
      </c>
      <c r="B21" s="14"/>
      <c r="C21" s="14"/>
      <c r="D21" s="14"/>
      <c r="E21" s="14"/>
      <c r="F21" s="14"/>
      <c r="G21" s="14"/>
    </row>
  </sheetData>
  <mergeCells count="4">
    <mergeCell ref="A1:G1"/>
    <mergeCell ref="A2:G2"/>
    <mergeCell ref="A3:G3"/>
    <mergeCell ref="A21:G21"/>
  </mergeCells>
  <dataValidations count="1">
    <dataValidation allowBlank="true" errorStyle="stop" operator="between" showDropDown="false" showErrorMessage="false" showInputMessage="false" sqref="B6:B19" type="list">
      <formula1>"Capataz,Maestro albañil,Maestro carpintero,Enfierrador,Jornal / ayudante,Maestro eléctrico,Gásfiter"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Calculaobrachile</dc:creator>
  <dc:description/>
  <cp:lastModifiedBy/>
  <cp:revision>0</cp:revision>
  <dcterms:created xsi:type="dcterms:W3CDTF">2026-07-18T18:07:55Z</dcterms:created>
  <dcterms:modified xsi:type="dcterms:W3CDTF">2026-07-18T18:07:55Z</dcterms:modified>
  <dc:language>en-US</dc:language>
</cp:coreProperties>
</file>

<file path=docProps/custom.xml><?xml version="1.0" encoding="utf-8"?>
<Properties xmlns="http://schemas.openxmlformats.org/officeDocument/2006/custom-properties" xmlns:vt="http://schemas.openxmlformats.org/officeDocument/2006/docPropsVTypes"/>
</file>